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heungca\OneDrive - Government of Ontario\Desktop\"/>
    </mc:Choice>
  </mc:AlternateContent>
  <xr:revisionPtr revIDLastSave="3" documentId="8_{B16937CC-B789-43C9-A166-F42DEF1C23F1}" xr6:coauthVersionLast="45" xr6:coauthVersionMax="45" xr10:uidLastSave="{D513F201-9E31-419C-BC5E-2430036F705D}"/>
  <bookViews>
    <workbookView xWindow="28680" yWindow="-120" windowWidth="29040" windowHeight="15840" xr2:uid="{3EEA4C9D-A3F0-414D-A650-1C5E96E9C953}"/>
  </bookViews>
  <sheets>
    <sheet name="Clinic Contact List" sheetId="4" r:id="rId1"/>
    <sheet name="Questions &amp; Answers - Clinic" sheetId="2" r:id="rId2"/>
    <sheet name="Clinical Hours Schedule" sheetId="7" r:id="rId3"/>
    <sheet name="Clinic Readiness Checklist" sheetId="3" r:id="rId4"/>
    <sheet name="Non-Clinic (LTHCH,RH) Checklist" sheetId="5" r:id="rId5"/>
  </sheets>
  <definedNames>
    <definedName name="_xlnm.Print_Area" localSheetId="3">'Clinic Readiness Checklist'!$A$1:$C$48</definedName>
    <definedName name="StartDate">'Clinical Hours Schedule'!$A$2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7" l="1"/>
  <c r="AH2" i="7"/>
  <c r="AF2" i="7"/>
  <c r="AD2" i="7"/>
  <c r="AB2" i="7"/>
  <c r="Z2" i="7"/>
  <c r="X2" i="7"/>
  <c r="V2" i="7"/>
  <c r="T2" i="7"/>
  <c r="R2" i="7"/>
  <c r="P2" i="7"/>
  <c r="N2" i="7"/>
  <c r="L2" i="7"/>
  <c r="J2" i="7"/>
  <c r="H2" i="7"/>
  <c r="F2" i="7"/>
  <c r="D2" i="7"/>
  <c r="AH1" i="7"/>
  <c r="AF1" i="7"/>
  <c r="AD1" i="7"/>
  <c r="AB1" i="7"/>
  <c r="Z1" i="7"/>
  <c r="X1" i="7"/>
  <c r="V1" i="7"/>
  <c r="T1" i="7"/>
  <c r="R1" i="7"/>
  <c r="P1" i="7"/>
  <c r="N1" i="7"/>
  <c r="L1" i="7"/>
  <c r="J1" i="7"/>
  <c r="H1" i="7"/>
  <c r="F1" i="7"/>
  <c r="D1" i="7"/>
  <c r="B1" i="7"/>
  <c r="A30" i="5" l="1"/>
  <c r="A31" i="5" s="1"/>
  <c r="A25" i="5"/>
  <c r="A26" i="5" s="1"/>
  <c r="A27" i="5" s="1"/>
  <c r="A17" i="5"/>
  <c r="A18" i="5" s="1"/>
  <c r="A19" i="5" s="1"/>
  <c r="A20" i="5" s="1"/>
  <c r="A4" i="5"/>
  <c r="A5" i="5" s="1"/>
  <c r="A6" i="5" s="1"/>
  <c r="A7" i="5" s="1"/>
  <c r="A8" i="5" s="1"/>
  <c r="A9" i="5" s="1"/>
  <c r="A48" i="3" l="1"/>
  <c r="A43" i="3"/>
  <c r="A4" i="3"/>
  <c r="A5" i="3" s="1"/>
  <c r="A6" i="3" s="1"/>
  <c r="A7" i="3" s="1"/>
  <c r="A8" i="3" s="1"/>
  <c r="A9" i="3" s="1"/>
</calcChain>
</file>

<file path=xl/sharedStrings.xml><?xml version="1.0" encoding="utf-8"?>
<sst xmlns="http://schemas.openxmlformats.org/spreadsheetml/2006/main" count="237" uniqueCount="164">
  <si>
    <t>Security badges for IT staff</t>
  </si>
  <si>
    <t>Extra staff for data entry in case there are delays and they have to shift to the checkout station being the data entry model</t>
  </si>
  <si>
    <t xml:space="preserve">Ensure Equipment are labeled and provide instructions on what to do for inventory management </t>
  </si>
  <si>
    <t>Office supplies such as pen, paper etc…</t>
  </si>
  <si>
    <t xml:space="preserve">Name tags for offsite staff </t>
  </si>
  <si>
    <t>Questions</t>
  </si>
  <si>
    <t>Security</t>
  </si>
  <si>
    <t>Confirm location of locked storage room for end of day storage of clinic equipment</t>
  </si>
  <si>
    <t>Logistics</t>
  </si>
  <si>
    <t>IT</t>
  </si>
  <si>
    <t>Hospital Name</t>
  </si>
  <si>
    <t>Example Response</t>
  </si>
  <si>
    <t>Technology</t>
  </si>
  <si>
    <t>Security/Facilities</t>
  </si>
  <si>
    <t>List of staff has been provided to ______</t>
  </si>
  <si>
    <t>Please park in _______ and contact ________ who will provide parking passes</t>
  </si>
  <si>
    <t>Name:
Email:
Phone Number:</t>
  </si>
  <si>
    <t>We have lockable storage spaces right off the clinic space (gym).  This room has a lot of available power.  We will have additional power bars and shelving for the different units (iPad, laptops)
We have 3 lockable storage spaces right off the clinic space (gym) and we have additional lockable rooms (recovery/rest) and respite spaces.  There will be more than enough secure storage.  Additionally, the clinic space (gym) is fully lockable and will be secured at the end of the day.</t>
  </si>
  <si>
    <t>Confirmed - We are providing approved ___________ PPE Material.  We have protective booths with upper plexiglass to protect the screeners.  We have protective plexiglass screens to protect the registrars.  All staff will be provided with face masks.  All stations will have hand sanitizer and disinfectant wipes.
Resource: ___________</t>
  </si>
  <si>
    <t>Turn on IPAds to charge and test connectivity and ensure there is sufficent process/time for allowing equipment to recharge</t>
  </si>
  <si>
    <t xml:space="preserve">Keyboards for the check in and check out staff </t>
  </si>
  <si>
    <t>Name</t>
  </si>
  <si>
    <t>Role</t>
  </si>
  <si>
    <t>Phone Number</t>
  </si>
  <si>
    <t>Email</t>
  </si>
  <si>
    <t>IT Onsite Support</t>
  </si>
  <si>
    <t xml:space="preserve">Security </t>
  </si>
  <si>
    <t>Notes</t>
  </si>
  <si>
    <t>IT Client/User List Creator</t>
  </si>
  <si>
    <t>To have the ITS/Accenture and CompuCom resources get access passes, register, etc</t>
  </si>
  <si>
    <t>Main IT Stream Contact</t>
  </si>
  <si>
    <t>Inidivudal that will reach out with any questions/concerns to Misbah or vice versa</t>
  </si>
  <si>
    <t>Facilities</t>
  </si>
  <si>
    <t>Provide location for parking and address of clinic                                                                                       Provide PPE to support staff                                             Provide wipes to clean iPads</t>
  </si>
  <si>
    <t>Done</t>
  </si>
  <si>
    <t>Print out consent forms/ receipt form for backup and ensure printed forms/receipts are in the appropriate rooms *Recommendation:  print these in different colour paper which helps differentiate for patients</t>
  </si>
  <si>
    <t>Individual resposnsible for sending the encrpyted lists to MOH</t>
  </si>
  <si>
    <t>Contact for hospital IT onsite support</t>
  </si>
  <si>
    <t>Contact that will provide clinical schedule so we can schedule support staff accordingly</t>
  </si>
  <si>
    <t xml:space="preserve">Vacciniation Clinic Address: </t>
  </si>
  <si>
    <t>IT Inventory Manager</t>
  </si>
  <si>
    <t>Individual responsible for setting up inventory of the clinics</t>
  </si>
  <si>
    <t>System access and training readiness</t>
  </si>
  <si>
    <t>Make sure the backup template (doses) is available and staff instructed on how to use it</t>
  </si>
  <si>
    <t>Dry runs</t>
  </si>
  <si>
    <t>Materials Required</t>
  </si>
  <si>
    <t>Ensure at least one staff has a COVAX Site Superuser role assigned and they are trained on how to load client data front end</t>
  </si>
  <si>
    <t>Ensure at lease one staff has COVAX Inventory Manager role assigned and they are trained to load inventory data</t>
  </si>
  <si>
    <t>Confirmation that all clinic roles and users have completed required training ahead of the clinic day.</t>
  </si>
  <si>
    <t>Locked/secure storage area for IT equipment (e.g., IPADS/Printers) during off hours</t>
  </si>
  <si>
    <t xml:space="preserve">Provide MOH a site security contact so that external onsite support can get the proper security badges/clearance </t>
  </si>
  <si>
    <t>Inform PHS (Misbah/Carmen) of your clinical hours/Vaccination start date</t>
  </si>
  <si>
    <t xml:space="preserve">Let PHS (Sergiu/Carmen) know the users that will require access to Sharepoint (for latest training materials/templates/COVax info package) </t>
  </si>
  <si>
    <r>
      <t>Confirm that check-in and check-out readiness (</t>
    </r>
    <r>
      <rPr>
        <i/>
        <sz val="11"/>
        <rFont val="Calibri"/>
        <family val="2"/>
        <scheme val="minor"/>
      </rPr>
      <t>as per instructions/training</t>
    </r>
    <r>
      <rPr>
        <sz val="11"/>
        <rFont val="Calibri"/>
        <family val="2"/>
        <scheme val="minor"/>
      </rPr>
      <t>) is completed ahead of time.</t>
    </r>
  </si>
  <si>
    <r>
      <t xml:space="preserve">Print out consent forms for backup and ensure printed forms/receipts are in the appropriate rooms (e.g., vaccination/check in area) *Recommendation:  print these in different colour paper which helps differentiate for patients
</t>
    </r>
    <r>
      <rPr>
        <u/>
        <sz val="11"/>
        <rFont val="Calibri"/>
        <family val="2"/>
        <scheme val="minor"/>
      </rPr>
      <t>Consent Form print is located here:</t>
    </r>
    <r>
      <rPr>
        <sz val="11"/>
        <rFont val="Calibri"/>
        <family val="2"/>
        <scheme val="minor"/>
      </rPr>
      <t xml:space="preserve"> https://ontariogov.sharepoint.com/sites/PHS/COVAX/Forms/AllItems.aspx?csf=1&amp;web=1&amp;e=hBWJfA&amp;cid=8450794e%2Df3d6%2D4d7b%2D8625%2D23f33de1ec39&amp;FolderCTID=0x01200094856F5D12B0BD4CA6F5A8B7FBB7F237&amp;viewid=f7a095b9%2D2c1e%2D4ed0%2D89df%2D5eeac86e9ff2&amp;id=%2Fsites%2FPHS%2FCOVAX%2FCOVaxon%20Information%20Package%20%2D%20Hospital%2FConsent%2FConsent%20form</t>
    </r>
  </si>
  <si>
    <r>
      <t xml:space="preserve">Print out receipt form for backup and ensure printed receipts are in the appropriate rooms (e.g., checkout area)*Recommendation:  print these in different colour paper which helps differentiate for patients
</t>
    </r>
    <r>
      <rPr>
        <u/>
        <sz val="11"/>
        <rFont val="Calibri"/>
        <family val="2"/>
        <scheme val="minor"/>
      </rPr>
      <t xml:space="preserve">Receipt print out templates is located here: </t>
    </r>
    <r>
      <rPr>
        <sz val="11"/>
        <rFont val="Calibri"/>
        <family val="2"/>
        <scheme val="minor"/>
      </rPr>
      <t>https://ontariogov.sharepoint.com/sites/PHS/COVAX/Forms/AllItems.aspx?csf=1&amp;web=1&amp;e=hBWJfA&amp;cid=8450794e%2Df3d6%2D4d7b%2D8625%2D23f33de1ec39&amp;FolderCTID=0x01200094856F5D12B0BD4CA6F5A8B7FBB7F237&amp;viewid=f7a095b9%2D2c1e%2D4ed0%2D89df%2D5eeac86e9ff2&amp;id=%2Fsites%2FPHS%2FCOVAX%2FCOVaxon%20Information%20Package%20%2D%20Hospital%2FTechnology%20Back%20up%20Solution</t>
    </r>
  </si>
  <si>
    <r>
      <t xml:space="preserve">Refer to instructions/PDF (ahead of time) on how to complete two step SF verification from user’s cell phone 
</t>
    </r>
    <r>
      <rPr>
        <u/>
        <sz val="11"/>
        <rFont val="Calibri"/>
        <family val="2"/>
        <scheme val="minor"/>
      </rPr>
      <t xml:space="preserve">Salesforce Authenticator app instructions are located here: </t>
    </r>
    <r>
      <rPr>
        <sz val="11"/>
        <rFont val="Calibri"/>
        <family val="2"/>
        <scheme val="minor"/>
      </rPr>
      <t xml:space="preserve">
https://ontariogov.sharepoint.com/sites/PHS/COVAX/Forms/AllItems.aspx?csf=1&amp;web=1&amp;e=hBWJfA&amp;cid=8450794e%2Df3d6%2D4d7b%2D8625%2D23f33de1ec39&amp;FolderCTID=0x01200094856F5D12B0BD4CA6F5A8B7FBB7F237&amp;viewid=f7a095b9%2D2c1e%2D4ed0%2D89df%2D5eeac86e9ff2&amp;id=%2Fsites%2FPHS%2FCOVAX%2FCOVaxon%20Information%20Package%20%2D%20Hospital%2FTechnology%20Set%20up%20Instructions</t>
    </r>
  </si>
  <si>
    <r>
      <t>Confirmation that all required staff account set up and password reset (</t>
    </r>
    <r>
      <rPr>
        <i/>
        <sz val="11"/>
        <rFont val="Calibri"/>
        <family val="2"/>
        <scheme val="minor"/>
      </rPr>
      <t>act on link emailed or it would expire within 24 hours</t>
    </r>
    <r>
      <rPr>
        <sz val="11"/>
        <rFont val="Calibri"/>
        <family val="2"/>
        <scheme val="minor"/>
      </rPr>
      <t>) has been completed ahead of clinic day.</t>
    </r>
  </si>
  <si>
    <r>
      <t>Confirm that all clinic users are aware to receive an email from *</t>
    </r>
    <r>
      <rPr>
        <b/>
        <sz val="11"/>
        <rFont val="Calibri"/>
        <family val="2"/>
        <scheme val="minor"/>
      </rPr>
      <t>Salesforce</t>
    </r>
    <r>
      <rPr>
        <sz val="11"/>
        <rFont val="Calibri"/>
        <family val="2"/>
        <scheme val="minor"/>
      </rPr>
      <t>* and act on resetting password for their account before clinic day.</t>
    </r>
  </si>
  <si>
    <r>
      <t xml:space="preserve">Ensure that the appropriate users have access to the training materials provided on sharepoint
</t>
    </r>
    <r>
      <rPr>
        <u/>
        <sz val="11"/>
        <rFont val="Calibri"/>
        <family val="2"/>
      </rPr>
      <t>Latest training materials can be found here:</t>
    </r>
    <r>
      <rPr>
        <sz val="11"/>
        <rFont val="Calibri"/>
        <family val="2"/>
      </rPr>
      <t xml:space="preserve"> https://ontariogov.sharepoint.com/sites/PHS/COVAX/Forms/AllItems.aspx?csf=1&amp;web=1&amp;e=hBWJfA&amp;cid=8450794e%2Df3d6%2D4d7b%2D8625%2D23f33de1ec39&amp;FolderCTID=0x01200094856F5D12B0BD4CA6F5A8B7FBB7F237&amp;viewid=f7a095b9%2D2c1e%2D4ed0%2D89df%2D5eeac86e9ff2&amp;id=%2Fsites%2FPHS%2FCOVAX%2FCOVaxon%20Information%20Package%20%2D%20Hospital%2FTraining%20Material</t>
    </r>
  </si>
  <si>
    <t xml:space="preserve"> Readiness Check list</t>
  </si>
  <si>
    <t>What administration model are you using (site staff immunization of Public Health Staff)</t>
  </si>
  <si>
    <t>Have you communicated to staff as to what is expected</t>
  </si>
  <si>
    <t>Have you prepared a schedule for vaccine administration for first dose, second dose?</t>
  </si>
  <si>
    <t>Have the appropriate consent for service, data collection, communication (email/SMS/other) been obtained by resident or their authorized delegate</t>
  </si>
  <si>
    <t>Have the appropriate assessments been conducted (vaccine product, COVID) as per clinical guidance</t>
  </si>
  <si>
    <t>Is the resident's health card available</t>
  </si>
  <si>
    <t>Do you have enough inventory for your planned immunization schedule (1st and 2nd dose)</t>
  </si>
  <si>
    <t>Will you be using technology or paper to record immunization event (if paper go to Paper Section only)</t>
  </si>
  <si>
    <t xml:space="preserve">Have you completed the templates for users (of system) and clinets (residents) - and have you securely sent to ministry and recevied confirmation </t>
  </si>
  <si>
    <t>Have you ensured staff participating in vaccine administration have a mobile phone and an organization email account (and know their password ahead of time) - for the 2-Factor Authentication</t>
  </si>
  <si>
    <t xml:space="preserve">Have you informed all staff participating in the vaccine administration to complete their SalesForce password reset ahead of first day of vaccine administration (as password expires in 24 hours) </t>
  </si>
  <si>
    <t>Do you have a process for new residents arriving after this wave of immunizations</t>
  </si>
  <si>
    <t xml:space="preserve">Technology </t>
  </si>
  <si>
    <t>Have all your staff participating in the vaccine administration completed your training on the COVAxON system</t>
  </si>
  <si>
    <t>Does your laptop/desktop equipment meet the required specifications and have they been turned on, powered and has the user logged onto device</t>
  </si>
  <si>
    <t>Do you have internet access and has it been tested</t>
  </si>
  <si>
    <t>Do you have printers and are they connected to support printing of receipts</t>
  </si>
  <si>
    <t>Have you recorded your received inventory with the correct product and lot #</t>
  </si>
  <si>
    <t>Do you have enough consent paper forms printed to support consent process (if not available with the technology)</t>
  </si>
  <si>
    <t xml:space="preserve">Do you have enough AEFI forms printed </t>
  </si>
  <si>
    <t>Paper (Note: Inventory must be maintained in the system)</t>
  </si>
  <si>
    <t>Is the process in place to collect the paper copies and record the results from the paper copies into the system</t>
  </si>
  <si>
    <t>Do you have enough consent paper forms printed to record immunization data</t>
  </si>
  <si>
    <t>Do you have enough receipts printed to provide to client's file</t>
  </si>
  <si>
    <t>Materials Required Daily</t>
  </si>
  <si>
    <t>Print out AEFI forms and ensure forms are available in AEFI monitoring room</t>
  </si>
  <si>
    <t>Has a Dry Run been completed</t>
  </si>
  <si>
    <t>Confirm with PHS that setup of hardware/connectivity and access to the COVAXon system has been completed and there are no issues</t>
  </si>
  <si>
    <t>Check Internet connectivity using hubs</t>
  </si>
  <si>
    <t>Determine and let PHS who should have access to dashboard data</t>
  </si>
  <si>
    <r>
      <t xml:space="preserve">Complete user upload template and ensure instructions to upload and collect data are followed and get confirmation User templates has been received
</t>
    </r>
    <r>
      <rPr>
        <u/>
        <sz val="11"/>
        <rFont val="Calibri"/>
        <family val="2"/>
      </rPr>
      <t>latest User upload template can be found here:</t>
    </r>
    <r>
      <rPr>
        <sz val="11"/>
        <rFont val="Calibri"/>
        <family val="2"/>
      </rPr>
      <t xml:space="preserve"> https://ontariogov.sharepoint.com/sites/PHS/COVAX/Forms/AllItems.aspx?csf=1&amp;web=1&amp;e=hBWJfA&amp;cid=8450794e%2Df3d6%2D4d7b%2D8625%2D23f33de1ec39&amp;FolderCTID=0x01200094856F5D12B0BD4CA6F5A8B7FBB7F237&amp;viewid=f7a095b9%2D2c1e%2D4ed0%2D89df%2D5eeac86e9ff2&amp;id=%2Fsites%2FPHS%2FCOVAX%2FCOVaxon%20Information%20Package%20%2D%20Hospital%2FUpload%20Templates%2FTemplates%20for%20PC%2FUser </t>
    </r>
  </si>
  <si>
    <r>
      <t xml:space="preserve">Complete client upload template and ensure instructions to upload and collect data are followed and get confirmation Client templates has been received
</t>
    </r>
    <r>
      <rPr>
        <u/>
        <sz val="11"/>
        <rFont val="Calibri"/>
        <family val="2"/>
      </rPr>
      <t xml:space="preserve">latest Client upload template can be found here: </t>
    </r>
    <r>
      <rPr>
        <sz val="11"/>
        <rFont val="Calibri"/>
        <family val="2"/>
      </rPr>
      <t>https://ontariogov.sharepoint.com/sites/PHS/COVAX/Forms/AllItems.aspx?csf=1&amp;web=1&amp;e=hBWJfA&amp;cid=8450794e%2Df3d6%2D4d7b%2D8625%2D23f33de1ec39&amp;FolderCTID=0x01200094856F5D12B0BD4CA6F5A8B7FBB7F237&amp;viewid=f7a095b9%2D2c1e%2D4ed0%2D89df%2D5eeac86e9ff2&amp;id=%2Fsites%2FPHS%2FCOVAX%2FCOVaxon%20Information%20Package%20%2D%20Hospital%2FUpload%20Templates%2FTemplates%20for%20PC%2FClient</t>
    </r>
  </si>
  <si>
    <t>Have you confirmed the number of staff operating the clinics per shift</t>
  </si>
  <si>
    <t>Have you confirned your clinic schedule at least 2 weeks in advance</t>
  </si>
  <si>
    <t>Have you determined your clinic model (stations or back-end data entry)</t>
  </si>
  <si>
    <t>Have your received the Clinic-in-a-Box equipment and has it been catalogued</t>
  </si>
  <si>
    <t>Have you sent the confirmed inventory catalogue to the ministry</t>
  </si>
  <si>
    <t>Is more equipment required and has this requirement been communicated to the ministry (with a 7-day lead time)</t>
  </si>
  <si>
    <t>Have you tested all equipment to ensure in good working order and have you communicated to ministry any issues</t>
  </si>
  <si>
    <t>Have your clinic leads been identified (IT, Super Users, QA, Performance, Inventory)</t>
  </si>
  <si>
    <t>Have you provided the required user list information to the ministry</t>
  </si>
  <si>
    <t>Have you communicated to staff what is expected (ex. They will receive an email from Salesforce for account setup) and who to go to if there are issues (Site Super User then Ministry Help Desk)</t>
  </si>
  <si>
    <t>Have you communicated to clinets to bring their health card</t>
  </si>
  <si>
    <t>Is the clinic is near windows – good access points in/out for flow, signage, arrows, accessibility to washrooms</t>
  </si>
  <si>
    <t>Have you checked for enough outlets and that they are working </t>
  </si>
  <si>
    <t>Have you checked if there are enough Power bars/cords on site and available</t>
  </si>
  <si>
    <t>Is PPE available for IT staff (e.g., masks)</t>
  </si>
  <si>
    <t>Do you have enough office supplies such as pen, paper etc…</t>
  </si>
  <si>
    <t>Have you ensured clinic staff have a mobile phone and an organization email account (associated to the Hospital domain ie., toh.ca/uhn.ca etc.) and that they know their password ahead of time - for 2Factor authentication</t>
  </si>
  <si>
    <t>Have you determine who should have access to dashboard data</t>
  </si>
  <si>
    <t>Have you rehearsed a plan if technology is not available</t>
  </si>
  <si>
    <t>Have you arranged for extra staff for data entry in case there are delays and they have to shift to the checkout station being the data entry model</t>
  </si>
  <si>
    <t>Do you have sanitizers to wipe down equipment </t>
  </si>
  <si>
    <t>Has the clinic staff been trained on privacy and clinical guidance (as required)</t>
  </si>
  <si>
    <t xml:space="preserve">Has the clinic staff been trained on COVAX </t>
  </si>
  <si>
    <t>Confirm if Internet availability has been tested and provide Hospital IT support contacts to PHS</t>
  </si>
  <si>
    <t>For creation of new users on the spot - identify the individual that willl be creating new users on the spot if necessary (e.g., head nurse/nurse manager) from each site</t>
  </si>
  <si>
    <t>__________ will be in charge of creating new user on the spot, technical support by _________</t>
  </si>
  <si>
    <t xml:space="preserve">Who will be responsible for printing AEFI forms on regular printers and ensure that forms are available at the appropriate areas (e.g., AEFI Monitoring room) </t>
  </si>
  <si>
    <t>___________will be in charge of printing AEFI forms
Direct link to AEFI form below:
https://www.publichealthontario.ca/-/media/documents/a/2020/aefi-reporting-form.pdf?la=en</t>
  </si>
  <si>
    <r>
      <t xml:space="preserve">Print out AEFI forms and ensure forms are available in AEFI mointoring room
</t>
    </r>
    <r>
      <rPr>
        <u/>
        <sz val="11"/>
        <rFont val="Calibri"/>
        <family val="2"/>
        <scheme val="minor"/>
      </rPr>
      <t xml:space="preserve">Latest AEFI Forms can be found here: </t>
    </r>
    <r>
      <rPr>
        <sz val="11"/>
        <rFont val="Calibri"/>
        <family val="2"/>
        <scheme val="minor"/>
      </rPr>
      <t>https://www.publichealthontario.ca/-/media/documents/a/2020/aefi-reporting-form.pdf?la=en</t>
    </r>
  </si>
  <si>
    <t xml:space="preserve">Who should our IT team contact when they arrive at the vaccination clinic? </t>
  </si>
  <si>
    <t>Who is in charge of providing security badges for external IT staff for clinic?</t>
  </si>
  <si>
    <t>Will there be a Secure area at end of day for Ipads which will allow charging overnight? If so where?</t>
  </si>
  <si>
    <t>Is there any process MOH shold know about to obtain security clearance for external IT staff for clinic?</t>
  </si>
  <si>
    <t>Provide List external IT support staff list to _________</t>
  </si>
  <si>
    <t>FOR THE WEEK OF:</t>
  </si>
  <si>
    <t>In</t>
  </si>
  <si>
    <t>Out</t>
  </si>
  <si>
    <t>CLOSED</t>
  </si>
  <si>
    <t>OUT</t>
  </si>
  <si>
    <t>12:00PM</t>
  </si>
  <si>
    <t>8:00PM</t>
  </si>
  <si>
    <t xml:space="preserve">Clinic hours will be from ________ with the first available booking at _____ and last booking at _________
Operating ________ days per week.
</t>
  </si>
  <si>
    <r>
      <t>Please confirm clinic open and closed hours - **</t>
    </r>
    <r>
      <rPr>
        <b/>
        <sz val="10"/>
        <color rgb="FFFF0000"/>
        <rFont val="Times New Roman"/>
        <family val="1"/>
      </rPr>
      <t>see Clinic hours tab</t>
    </r>
  </si>
  <si>
    <t xml:space="preserve">Please provide PHS Parking spaces, loading dock information </t>
  </si>
  <si>
    <t>Are clinics able to provide the wipes that they use to clean their surfaces to wipe the iPads down?</t>
  </si>
  <si>
    <t>Confirmed - Locked storage room for IT equipment will be available and located ____________ and will be locked at the end of every vaccination day</t>
  </si>
  <si>
    <t>Hosptial Name:</t>
  </si>
  <si>
    <t>Super Users</t>
  </si>
  <si>
    <t>Support Clinic Users on use of COVAXON</t>
  </si>
  <si>
    <t>QA Lead</t>
  </si>
  <si>
    <t>Monitor quality of data and correct errors</t>
  </si>
  <si>
    <t>Inventory Lead</t>
  </si>
  <si>
    <t>Record receipt of inventory, waste and reconcile data</t>
  </si>
  <si>
    <t>Performance Lead</t>
  </si>
  <si>
    <t>Ensure clinic operations is flowwing well, ensure guidance is adhered to, ensure proper monitoring of inventory and cold chain</t>
  </si>
  <si>
    <t>Please Provide Clinic Location</t>
  </si>
  <si>
    <t xml:space="preserve">Address: </t>
  </si>
  <si>
    <t>SAMPLE HOSPITAL</t>
  </si>
  <si>
    <t>Clinic Readiness Check list</t>
  </si>
  <si>
    <t>Does your facility have capacity to manage logistical planning and implementation requirements for on-site immunizations?</t>
  </si>
  <si>
    <t>Do you have nursing staff available to administer vaccines to your residents?</t>
  </si>
  <si>
    <t>Do you have an existing influenza immunization strategy you could mirror for COVID-19 vaccine administration within your facility?</t>
  </si>
  <si>
    <t>Do you have a refrigeration unit to safely store vaccines that has passed York Region Public Health’s cold chain maintenance inspection in which to store the vaccine in the required +2°C to +8°C range?</t>
  </si>
  <si>
    <t xml:space="preserve">Do you have a secure room with restricted access in which to store vaccine? </t>
  </si>
  <si>
    <t xml:space="preserve">Does your facility meet the COVaxON documentation system requirements listed below? </t>
  </si>
  <si>
    <t>If your clinic is using your own supplied computers - make sure the laptops meet the following requirements/specifications
(1)At least 5 GB of RAM with 2 GB available for Salesforce browser tabs
(2)Latest OS: Windows 10 and/or MACOS with appropriate browser. (ie. Chrome preferred)
(3)up to date with security patches
(4)To be used on safe and secure hospital network (not outside i.e. public)
(5) The computer/laptop/asset is managed by the hospital IT and on radar for their cyber security (with all required controls in place)
(6) Computer connected to broadband internet
(7) Network latency of 200 ms or less
(8) Download speed of 1 Mbps or greater</t>
  </si>
  <si>
    <t>Ensure your Laptop browsers meet the following specifications
(1) MICROSOFT® EDGE CHROMIUM - Supports latest stable browser version 87
(2) GOOGLE CHROME™ - Supports latest stable browser version 87
(3) MOZILLA® FIREFOX® - Supports latest stable browser version min 84
(4) APPLE® SAFARI - Supports latest browser stable version</t>
  </si>
  <si>
    <t>Ensure Clinic staff have their own mobile phones that will need to be used for 2 factor Authentication 
Two-factor authentication:
(1) A smart phone is needed to download the Salesforce Authenticator app
(2) The same phone will be required to obtain codes to access the application</t>
  </si>
  <si>
    <t>If the printers that are used is not part of clinic in a box 
(1) make sure it is set to print ~3x4” to print out receipts, if required for physical resident files and for retirement home clients
(2) ensure that iPADS/laptops can connect to the new printers</t>
  </si>
  <si>
    <t>User email:
(1) For registering to COVaxON Service the user needs to provide an email ID (affiliated to their organization/corporation is preferred)
(2) did Account creation email come from an identified/authorized site contact with information to create an account on Salesforce (COVaxON) within 24 hours</t>
  </si>
  <si>
    <t>Clinic Location/Address: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</si>
</sst>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numFmt numFmtId="165" formatCode="[$-409]hh:mm:ss\ AM/PM;@"/>
  </numFmts>
  <fonts count="26" x14ac:knownFonts="1">
    <font>
      <sz val="11"/>
      <color theme="1"/>
      <name val="Calibri"/>
      <family val="2"/>
      <scheme val="minor"/>
    </font>
    <font>
      <b/>
      <u/>
      <sz val="11"/>
      <color theme="1"/>
      <name val="Calibri"/>
      <family val="2"/>
      <scheme val="minor"/>
    </font>
    <font>
      <b/>
      <sz val="11"/>
      <name val="Times New Roman"/>
      <family val="1"/>
    </font>
    <font>
      <sz val="11"/>
      <name val="Times New Roman"/>
      <family val="1"/>
    </font>
    <font>
      <sz val="10"/>
      <name val="Times New Roman"/>
      <family val="1"/>
    </font>
    <font>
      <sz val="11"/>
      <name val="Calibri"/>
      <family val="2"/>
    </font>
    <font>
      <b/>
      <sz val="11"/>
      <color theme="1"/>
      <name val="Calibri"/>
      <family val="2"/>
      <scheme val="minor"/>
    </font>
    <font>
      <sz val="11"/>
      <color rgb="FFFF0000"/>
      <name val="Calibri"/>
      <family val="2"/>
      <scheme val="minor"/>
    </font>
    <font>
      <b/>
      <sz val="11"/>
      <color rgb="FFFF0000"/>
      <name val="Calibri"/>
      <family val="2"/>
      <scheme val="minor"/>
    </font>
    <font>
      <b/>
      <sz val="15"/>
      <color theme="3"/>
      <name val="Calibri"/>
      <family val="2"/>
      <scheme val="minor"/>
    </font>
    <font>
      <b/>
      <sz val="11"/>
      <color theme="3"/>
      <name val="Calibri"/>
      <family val="2"/>
      <scheme val="minor"/>
    </font>
    <font>
      <sz val="11"/>
      <name val="Calibri"/>
      <family val="2"/>
      <scheme val="minor"/>
    </font>
    <font>
      <i/>
      <sz val="11"/>
      <name val="Calibri"/>
      <family val="2"/>
      <scheme val="minor"/>
    </font>
    <font>
      <b/>
      <u/>
      <sz val="11"/>
      <name val="Calibri"/>
      <family val="2"/>
      <scheme val="minor"/>
    </font>
    <font>
      <u/>
      <sz val="11"/>
      <name val="Calibri"/>
      <family val="2"/>
      <scheme val="minor"/>
    </font>
    <font>
      <b/>
      <u/>
      <sz val="11"/>
      <name val="Calibri"/>
      <family val="2"/>
    </font>
    <font>
      <u/>
      <sz val="11"/>
      <name val="Calibri"/>
      <family val="2"/>
    </font>
    <font>
      <b/>
      <sz val="11"/>
      <name val="Calibri"/>
      <family val="2"/>
      <scheme val="minor"/>
    </font>
    <font>
      <b/>
      <sz val="14"/>
      <name val="Calibri"/>
      <family val="2"/>
      <scheme val="minor"/>
    </font>
    <font>
      <b/>
      <sz val="18"/>
      <color theme="0"/>
      <name val="Calibri"/>
      <family val="2"/>
      <scheme val="minor"/>
    </font>
    <font>
      <b/>
      <sz val="16"/>
      <color theme="1" tint="0.34998626667073579"/>
      <name val="Calibri"/>
      <family val="2"/>
      <scheme val="minor"/>
    </font>
    <font>
      <sz val="10"/>
      <name val="Calibri"/>
      <family val="2"/>
      <scheme val="minor"/>
    </font>
    <font>
      <sz val="10"/>
      <color rgb="FFFF0000"/>
      <name val="Calibri"/>
      <family val="2"/>
      <scheme val="minor"/>
    </font>
    <font>
      <b/>
      <sz val="10"/>
      <color rgb="FFFF0000"/>
      <name val="Calibri"/>
      <family val="2"/>
      <scheme val="minor"/>
    </font>
    <font>
      <b/>
      <sz val="10"/>
      <color rgb="FFFF0000"/>
      <name val="Times New Roman"/>
      <family val="1"/>
    </font>
    <font>
      <sz val="11"/>
      <color rgb="FF00000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E997D4"/>
        <bgColor indexed="64"/>
      </patternFill>
    </fill>
    <fill>
      <patternFill patternType="solid">
        <fgColor rgb="FFFF0000"/>
        <bgColor indexed="64"/>
      </patternFill>
    </fill>
    <fill>
      <patternFill patternType="solid">
        <fgColor theme="5" tint="0.59999389629810485"/>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medium">
        <color theme="4" tint="0.39997558519241921"/>
      </bottom>
      <diagonal/>
    </border>
    <border>
      <left style="thin">
        <color indexed="64"/>
      </left>
      <right style="thin">
        <color indexed="64"/>
      </right>
      <top/>
      <bottom/>
      <diagonal/>
    </border>
    <border>
      <left/>
      <right style="thick">
        <color theme="0"/>
      </right>
      <top/>
      <bottom/>
      <diagonal/>
    </border>
    <border>
      <left style="thick">
        <color theme="0"/>
      </left>
      <right/>
      <top/>
      <bottom/>
      <diagonal/>
    </border>
    <border>
      <left/>
      <right style="thick">
        <color theme="0"/>
      </right>
      <top/>
      <bottom style="thin">
        <color auto="1"/>
      </bottom>
      <diagonal/>
    </border>
    <border>
      <left style="thick">
        <color theme="0"/>
      </left>
      <right/>
      <top/>
      <bottom style="thin">
        <color indexed="64"/>
      </bottom>
      <diagonal/>
    </border>
    <border>
      <left style="thin">
        <color indexed="64"/>
      </left>
      <right style="thin">
        <color indexed="64"/>
      </right>
      <top style="thin">
        <color indexed="64"/>
      </top>
      <bottom/>
      <diagonal/>
    </border>
  </borders>
  <cellStyleXfs count="10">
    <xf numFmtId="0" fontId="0" fillId="0" borderId="0"/>
    <xf numFmtId="0" fontId="9" fillId="0" borderId="5" applyNumberFormat="0" applyFill="0" applyAlignment="0" applyProtection="0"/>
    <xf numFmtId="0" fontId="10" fillId="0" borderId="6" applyNumberFormat="0" applyFill="0" applyAlignment="0" applyProtection="0"/>
    <xf numFmtId="164" fontId="19" fillId="4" borderId="9" applyNumberFormat="0" applyFont="0" applyBorder="0" applyAlignment="0">
      <alignment horizontal="center" vertical="center"/>
    </xf>
    <xf numFmtId="164" fontId="19" fillId="5" borderId="9" applyNumberFormat="0" applyFont="0" applyBorder="0" applyAlignment="0">
      <alignment horizontal="center" vertical="center"/>
    </xf>
    <xf numFmtId="164" fontId="19" fillId="6" borderId="9" applyNumberFormat="0" applyFont="0" applyBorder="0" applyAlignment="0">
      <alignment horizontal="center" vertical="center"/>
    </xf>
    <xf numFmtId="164" fontId="19" fillId="7" borderId="9" applyNumberFormat="0" applyFont="0" applyBorder="0" applyAlignment="0">
      <alignment horizontal="center" vertical="center"/>
    </xf>
    <xf numFmtId="164" fontId="19" fillId="8" borderId="9" applyNumberFormat="0" applyFont="0" applyBorder="0" applyAlignment="0">
      <alignment horizontal="center" vertical="center"/>
    </xf>
    <xf numFmtId="164" fontId="19" fillId="9" borderId="9" applyNumberFormat="0" applyFont="0" applyBorder="0" applyAlignment="0">
      <alignment horizontal="center" vertical="center"/>
    </xf>
    <xf numFmtId="0" fontId="20" fillId="0" borderId="0">
      <alignment horizontal="left" vertical="center" wrapText="1" indent="1"/>
    </xf>
  </cellStyleXfs>
  <cellXfs count="110">
    <xf numFmtId="0" fontId="0" fillId="0" borderId="0" xfId="0"/>
    <xf numFmtId="0" fontId="2" fillId="2" borderId="1" xfId="0" applyFont="1" applyFill="1" applyBorder="1" applyAlignment="1">
      <alignment horizontal="center" wrapText="1"/>
    </xf>
    <xf numFmtId="0" fontId="3" fillId="0" borderId="0" xfId="0" applyFont="1" applyAlignment="1">
      <alignment wrapText="1"/>
    </xf>
    <xf numFmtId="0" fontId="4" fillId="0" borderId="1" xfId="0" applyFont="1" applyBorder="1" applyAlignment="1">
      <alignment wrapText="1"/>
    </xf>
    <xf numFmtId="0" fontId="3" fillId="0" borderId="0" xfId="0" applyFont="1" applyBorder="1" applyAlignment="1">
      <alignment horizontal="center" wrapText="1"/>
    </xf>
    <xf numFmtId="0" fontId="3" fillId="0" borderId="0" xfId="0" applyFont="1" applyBorder="1" applyAlignment="1">
      <alignment wrapText="1"/>
    </xf>
    <xf numFmtId="0" fontId="4" fillId="0" borderId="1" xfId="0" applyFont="1" applyBorder="1" applyAlignment="1">
      <alignment vertical="top" wrapText="1"/>
    </xf>
    <xf numFmtId="0" fontId="11" fillId="0" borderId="1" xfId="0" applyFont="1" applyFill="1" applyBorder="1" applyAlignment="1">
      <alignment wrapText="1"/>
    </xf>
    <xf numFmtId="0" fontId="11" fillId="0" borderId="1" xfId="0" applyFont="1" applyFill="1" applyBorder="1" applyAlignment="1">
      <alignment vertical="center" wrapText="1"/>
    </xf>
    <xf numFmtId="0" fontId="13" fillId="0" borderId="1" xfId="0" applyFont="1" applyFill="1" applyBorder="1" applyAlignment="1">
      <alignment horizontal="center"/>
    </xf>
    <xf numFmtId="0" fontId="5" fillId="0" borderId="1" xfId="0" applyFont="1" applyFill="1" applyBorder="1" applyAlignment="1">
      <alignment horizontal="left" vertical="center" wrapText="1"/>
    </xf>
    <xf numFmtId="0" fontId="0" fillId="0" borderId="7" xfId="0" applyBorder="1" applyAlignment="1">
      <alignment vertical="center" wrapText="1"/>
    </xf>
    <xf numFmtId="0" fontId="0" fillId="0" borderId="0" xfId="0"/>
    <xf numFmtId="0" fontId="3" fillId="0" borderId="0" xfId="0" applyFont="1" applyAlignment="1">
      <alignment wrapText="1"/>
    </xf>
    <xf numFmtId="0" fontId="4" fillId="0" borderId="1" xfId="0" applyFont="1" applyBorder="1" applyAlignment="1">
      <alignment wrapText="1"/>
    </xf>
    <xf numFmtId="0" fontId="0" fillId="0" borderId="0" xfId="0" applyAlignment="1">
      <alignment wrapText="1"/>
    </xf>
    <xf numFmtId="0" fontId="4" fillId="0" borderId="1" xfId="0" applyFont="1" applyBorder="1" applyAlignment="1">
      <alignment vertical="top" wrapText="1"/>
    </xf>
    <xf numFmtId="0" fontId="5"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wrapText="1"/>
    </xf>
    <xf numFmtId="0" fontId="1" fillId="3" borderId="1" xfId="0" applyFont="1" applyFill="1" applyBorder="1" applyAlignment="1">
      <alignment horizontal="center" wrapText="1"/>
    </xf>
    <xf numFmtId="0" fontId="0" fillId="0" borderId="1" xfId="0" applyBorder="1" applyAlignment="1">
      <alignment horizontal="center" wrapText="1"/>
    </xf>
    <xf numFmtId="0" fontId="0" fillId="3" borderId="1" xfId="0" applyFill="1" applyBorder="1" applyAlignment="1">
      <alignment horizontal="center" wrapText="1"/>
    </xf>
    <xf numFmtId="0" fontId="1" fillId="3" borderId="1" xfId="0" applyFont="1" applyFill="1" applyBorder="1" applyAlignment="1">
      <alignment horizontal="center" vertical="center" wrapText="1"/>
    </xf>
    <xf numFmtId="0" fontId="0" fillId="0" borderId="1" xfId="0" applyFont="1" applyBorder="1" applyAlignment="1">
      <alignment vertical="center" wrapText="1"/>
    </xf>
    <xf numFmtId="0" fontId="18" fillId="0" borderId="5" xfId="1" applyFont="1" applyAlignment="1">
      <alignment horizontal="center" vertical="center"/>
    </xf>
    <xf numFmtId="14" fontId="18" fillId="0" borderId="0" xfId="2" applyNumberFormat="1" applyFont="1" applyBorder="1" applyAlignment="1">
      <alignment horizontal="center" vertical="center"/>
    </xf>
    <xf numFmtId="0" fontId="17" fillId="0" borderId="1" xfId="0" applyFont="1" applyBorder="1" applyAlignment="1">
      <alignment horizontal="center"/>
    </xf>
    <xf numFmtId="0" fontId="17" fillId="0" borderId="3" xfId="0" applyFont="1" applyBorder="1" applyAlignment="1">
      <alignment horizontal="center"/>
    </xf>
    <xf numFmtId="0" fontId="23" fillId="0" borderId="1" xfId="9" applyFont="1" applyBorder="1" applyAlignment="1">
      <alignment horizontal="center" vertical="center" wrapText="1"/>
    </xf>
    <xf numFmtId="165" fontId="22" fillId="0" borderId="1" xfId="0" applyNumberFormat="1" applyFont="1" applyBorder="1" applyAlignment="1">
      <alignment horizontal="center"/>
    </xf>
    <xf numFmtId="0" fontId="2" fillId="12" borderId="1" xfId="0" applyFont="1" applyFill="1" applyBorder="1" applyAlignment="1">
      <alignment horizontal="left" wrapText="1"/>
    </xf>
    <xf numFmtId="0" fontId="6" fillId="0" borderId="1" xfId="0" applyFont="1" applyFill="1" applyBorder="1" applyAlignment="1">
      <alignment horizontal="center"/>
    </xf>
    <xf numFmtId="0" fontId="0" fillId="0" borderId="0" xfId="0" applyFill="1" applyAlignment="1">
      <alignment horizontal="center"/>
    </xf>
    <xf numFmtId="0" fontId="0" fillId="0" borderId="1" xfId="0" applyFill="1" applyBorder="1"/>
    <xf numFmtId="0" fontId="0" fillId="0" borderId="1" xfId="0" applyFill="1" applyBorder="1" applyAlignment="1">
      <alignment wrapText="1"/>
    </xf>
    <xf numFmtId="0" fontId="0" fillId="0" borderId="0" xfId="0" applyFill="1"/>
    <xf numFmtId="0" fontId="8" fillId="0" borderId="1" xfId="0" applyFont="1" applyFill="1" applyBorder="1"/>
    <xf numFmtId="0" fontId="8" fillId="0" borderId="2" xfId="0" applyFont="1" applyFill="1" applyBorder="1"/>
    <xf numFmtId="0" fontId="5" fillId="0" borderId="1" xfId="0" applyFont="1" applyFill="1" applyBorder="1" applyAlignment="1">
      <alignment vertical="center"/>
    </xf>
    <xf numFmtId="0" fontId="5" fillId="0" borderId="1" xfId="0" applyFont="1" applyFill="1" applyBorder="1" applyAlignment="1">
      <alignment vertical="center" wrapText="1"/>
    </xf>
    <xf numFmtId="0" fontId="0" fillId="0" borderId="2" xfId="0" applyFill="1" applyBorder="1"/>
    <xf numFmtId="0" fontId="17" fillId="0" borderId="1" xfId="0" applyFont="1" applyFill="1" applyBorder="1"/>
    <xf numFmtId="0" fontId="0" fillId="0" borderId="0" xfId="0" applyFill="1" applyAlignment="1">
      <alignment wrapText="1"/>
    </xf>
    <xf numFmtId="0" fontId="0" fillId="0" borderId="1" xfId="0" applyFill="1" applyBorder="1" applyAlignment="1">
      <alignment horizontal="center"/>
    </xf>
    <xf numFmtId="0" fontId="0" fillId="0" borderId="1" xfId="0" applyFill="1" applyBorder="1" applyAlignment="1">
      <alignment vertical="center" wrapText="1"/>
    </xf>
    <xf numFmtId="0" fontId="11" fillId="0" borderId="1" xfId="0" applyFont="1" applyFill="1" applyBorder="1" applyAlignment="1">
      <alignment horizontal="center"/>
    </xf>
    <xf numFmtId="0" fontId="11" fillId="0" borderId="1" xfId="0" applyFont="1" applyFill="1" applyBorder="1"/>
    <xf numFmtId="0" fontId="11" fillId="0" borderId="0" xfId="0" applyFont="1" applyFill="1" applyAlignment="1">
      <alignment vertical="center"/>
    </xf>
    <xf numFmtId="0" fontId="0" fillId="0" borderId="7" xfId="0" applyFill="1" applyBorder="1" applyAlignment="1">
      <alignment vertical="center"/>
    </xf>
    <xf numFmtId="0" fontId="25" fillId="0" borderId="1" xfId="0" applyFont="1" applyFill="1" applyBorder="1" applyAlignment="1">
      <alignment horizontal="left" vertical="center" wrapText="1"/>
    </xf>
    <xf numFmtId="0" fontId="11" fillId="0" borderId="1" xfId="0" applyFont="1" applyFill="1" applyBorder="1" applyAlignment="1">
      <alignment vertical="center"/>
    </xf>
    <xf numFmtId="0" fontId="0" fillId="0" borderId="1" xfId="0" applyFill="1" applyBorder="1" applyAlignment="1">
      <alignment vertical="center"/>
    </xf>
    <xf numFmtId="0" fontId="5" fillId="0" borderId="1" xfId="0" applyFont="1" applyFill="1" applyBorder="1" applyAlignment="1">
      <alignment horizontal="center" vertical="center" wrapText="1"/>
    </xf>
    <xf numFmtId="0" fontId="11" fillId="0" borderId="3" xfId="0" applyFont="1" applyFill="1" applyBorder="1"/>
    <xf numFmtId="0" fontId="11" fillId="0" borderId="4" xfId="0" applyFont="1" applyFill="1" applyBorder="1" applyAlignment="1">
      <alignment horizontal="center"/>
    </xf>
    <xf numFmtId="0" fontId="11" fillId="0" borderId="4" xfId="0" applyFont="1" applyFill="1" applyBorder="1" applyAlignment="1">
      <alignment vertical="center"/>
    </xf>
    <xf numFmtId="0" fontId="5" fillId="0" borderId="1" xfId="0" applyFont="1" applyFill="1" applyBorder="1" applyAlignment="1">
      <alignment horizontal="center" vertical="center"/>
    </xf>
    <xf numFmtId="0" fontId="11" fillId="0" borderId="0" xfId="0" applyFont="1" applyFill="1" applyAlignment="1">
      <alignment vertical="center" wrapText="1"/>
    </xf>
    <xf numFmtId="0" fontId="7" fillId="0" borderId="1" xfId="0" applyFont="1" applyFill="1" applyBorder="1"/>
    <xf numFmtId="0" fontId="0" fillId="0" borderId="0" xfId="0" applyFill="1" applyAlignment="1">
      <alignment horizontal="left" vertical="center" indent="1"/>
    </xf>
    <xf numFmtId="0" fontId="6" fillId="13" borderId="1" xfId="0" applyFont="1" applyFill="1" applyBorder="1" applyAlignment="1">
      <alignment horizontal="center"/>
    </xf>
    <xf numFmtId="0" fontId="6" fillId="13" borderId="1" xfId="0" applyFont="1" applyFill="1" applyBorder="1" applyAlignment="1">
      <alignment horizontal="center" wrapText="1"/>
    </xf>
    <xf numFmtId="0" fontId="1" fillId="13" borderId="1" xfId="0" applyFont="1" applyFill="1" applyBorder="1" applyAlignment="1">
      <alignment horizontal="center"/>
    </xf>
    <xf numFmtId="0" fontId="11" fillId="13" borderId="1" xfId="0" applyFont="1" applyFill="1" applyBorder="1" applyAlignment="1">
      <alignment horizontal="center"/>
    </xf>
    <xf numFmtId="0" fontId="13" fillId="13" borderId="1" xfId="0" applyFont="1" applyFill="1" applyBorder="1" applyAlignment="1">
      <alignment horizontal="center" vertical="center"/>
    </xf>
    <xf numFmtId="0" fontId="13" fillId="13" borderId="1" xfId="0" applyFont="1" applyFill="1" applyBorder="1" applyAlignment="1">
      <alignment horizontal="center"/>
    </xf>
    <xf numFmtId="0" fontId="5" fillId="13" borderId="1" xfId="0" applyFont="1" applyFill="1" applyBorder="1" applyAlignment="1">
      <alignment horizontal="center" vertical="center"/>
    </xf>
    <xf numFmtId="0" fontId="15" fillId="13" borderId="1" xfId="0" applyFont="1" applyFill="1" applyBorder="1" applyAlignment="1">
      <alignment horizontal="center" vertical="center"/>
    </xf>
    <xf numFmtId="0" fontId="2" fillId="3" borderId="1" xfId="0" applyFont="1" applyFill="1" applyBorder="1" applyAlignment="1">
      <alignment horizontal="left" wrapText="1"/>
    </xf>
    <xf numFmtId="0" fontId="2" fillId="3" borderId="2" xfId="0" applyFont="1" applyFill="1" applyBorder="1" applyAlignment="1">
      <alignment horizontal="left" wrapText="1"/>
    </xf>
    <xf numFmtId="0" fontId="2" fillId="3" borderId="3" xfId="0" applyFont="1" applyFill="1" applyBorder="1" applyAlignment="1">
      <alignment horizontal="left" wrapText="1"/>
    </xf>
    <xf numFmtId="0" fontId="18" fillId="5" borderId="9" xfId="4" applyNumberFormat="1" applyFont="1" applyAlignment="1">
      <alignment horizontal="center" vertical="center"/>
    </xf>
    <xf numFmtId="0" fontId="18" fillId="5" borderId="8" xfId="4" applyNumberFormat="1" applyFont="1" applyBorder="1" applyAlignment="1">
      <alignment horizontal="center" vertical="center"/>
    </xf>
    <xf numFmtId="0" fontId="18" fillId="6" borderId="9" xfId="5" applyNumberFormat="1" applyFont="1" applyAlignment="1">
      <alignment horizontal="center" vertical="center"/>
    </xf>
    <xf numFmtId="0" fontId="18" fillId="6" borderId="8" xfId="5" applyNumberFormat="1" applyFont="1" applyBorder="1" applyAlignment="1">
      <alignment horizontal="center" vertical="center"/>
    </xf>
    <xf numFmtId="164" fontId="18" fillId="5" borderId="9" xfId="4" applyFont="1" applyAlignment="1">
      <alignment horizontal="center" vertical="center"/>
    </xf>
    <xf numFmtId="164" fontId="18" fillId="5" borderId="8" xfId="4" applyFont="1" applyBorder="1" applyAlignment="1">
      <alignment horizontal="center" vertical="center"/>
    </xf>
    <xf numFmtId="164" fontId="18" fillId="6" borderId="9" xfId="5" applyFont="1" applyAlignment="1">
      <alignment horizontal="center" vertical="center"/>
    </xf>
    <xf numFmtId="164" fontId="18" fillId="6" borderId="8" xfId="5" applyFont="1" applyBorder="1" applyAlignment="1">
      <alignment horizontal="center" vertical="center"/>
    </xf>
    <xf numFmtId="164" fontId="18" fillId="7" borderId="9" xfId="6" applyFont="1" applyAlignment="1">
      <alignment horizontal="center" vertical="center"/>
    </xf>
    <xf numFmtId="164" fontId="18" fillId="7" borderId="8" xfId="6" applyFont="1" applyBorder="1" applyAlignment="1">
      <alignment horizontal="center" vertical="center"/>
    </xf>
    <xf numFmtId="164" fontId="18" fillId="8" borderId="9" xfId="7" applyFont="1" applyAlignment="1">
      <alignment horizontal="center" vertical="center"/>
    </xf>
    <xf numFmtId="164" fontId="18" fillId="8" borderId="8" xfId="7" applyFont="1" applyBorder="1" applyAlignment="1">
      <alignment horizontal="center" vertical="center"/>
    </xf>
    <xf numFmtId="164" fontId="18" fillId="9" borderId="9" xfId="8" applyFont="1" applyAlignment="1">
      <alignment horizontal="center" vertical="center"/>
    </xf>
    <xf numFmtId="164" fontId="18" fillId="9" borderId="8" xfId="8" applyFont="1" applyBorder="1" applyAlignment="1">
      <alignment horizontal="center" vertical="center"/>
    </xf>
    <xf numFmtId="0" fontId="18" fillId="10" borderId="9" xfId="8" applyNumberFormat="1" applyFont="1" applyFill="1" applyAlignment="1">
      <alignment horizontal="center" vertical="center"/>
    </xf>
    <xf numFmtId="0" fontId="18" fillId="10" borderId="8" xfId="8" applyNumberFormat="1" applyFont="1" applyFill="1" applyBorder="1" applyAlignment="1">
      <alignment horizontal="center" vertical="center"/>
    </xf>
    <xf numFmtId="0" fontId="18" fillId="4" borderId="9" xfId="3" applyNumberFormat="1" applyFont="1" applyAlignment="1">
      <alignment horizontal="center" vertical="center"/>
    </xf>
    <xf numFmtId="0" fontId="18" fillId="4" borderId="8" xfId="3" applyNumberFormat="1" applyFont="1" applyBorder="1" applyAlignment="1">
      <alignment horizontal="center" vertical="center"/>
    </xf>
    <xf numFmtId="0" fontId="18" fillId="7" borderId="9" xfId="6" applyNumberFormat="1" applyFont="1" applyAlignment="1">
      <alignment horizontal="center" vertical="center"/>
    </xf>
    <xf numFmtId="0" fontId="18" fillId="7" borderId="8" xfId="6" applyNumberFormat="1" applyFont="1" applyBorder="1" applyAlignment="1">
      <alignment horizontal="center" vertical="center"/>
    </xf>
    <xf numFmtId="0" fontId="18" fillId="8" borderId="9" xfId="7" applyNumberFormat="1" applyFont="1" applyAlignment="1">
      <alignment horizontal="center" vertical="center"/>
    </xf>
    <xf numFmtId="0" fontId="18" fillId="8" borderId="8" xfId="7" applyNumberFormat="1" applyFont="1" applyBorder="1" applyAlignment="1">
      <alignment horizontal="center" vertical="center"/>
    </xf>
    <xf numFmtId="164" fontId="18" fillId="10" borderId="9" xfId="8" applyFont="1" applyFill="1" applyAlignment="1">
      <alignment horizontal="center" vertical="center"/>
    </xf>
    <xf numFmtId="164" fontId="18" fillId="10" borderId="8" xfId="8" applyFont="1" applyFill="1" applyBorder="1" applyAlignment="1">
      <alignment horizontal="center" vertical="center"/>
    </xf>
    <xf numFmtId="164" fontId="18" fillId="4" borderId="9" xfId="3" applyFont="1" applyAlignment="1">
      <alignment horizontal="center" vertical="center"/>
    </xf>
    <xf numFmtId="164" fontId="18" fillId="4" borderId="8" xfId="3" applyFont="1" applyBorder="1" applyAlignment="1">
      <alignment horizontal="center" vertical="center"/>
    </xf>
    <xf numFmtId="164" fontId="18" fillId="4" borderId="11" xfId="3" applyFont="1" applyBorder="1" applyAlignment="1">
      <alignment horizontal="center" vertical="center"/>
    </xf>
    <xf numFmtId="164" fontId="18" fillId="4" borderId="10" xfId="3" applyFont="1" applyBorder="1" applyAlignment="1">
      <alignment horizontal="center" vertical="center"/>
    </xf>
    <xf numFmtId="165" fontId="21" fillId="11" borderId="2" xfId="0" applyNumberFormat="1" applyFont="1" applyFill="1" applyBorder="1" applyAlignment="1">
      <alignment horizontal="center"/>
    </xf>
    <xf numFmtId="165" fontId="21" fillId="11" borderId="3" xfId="0" applyNumberFormat="1" applyFont="1" applyFill="1" applyBorder="1" applyAlignment="1">
      <alignment horizontal="center"/>
    </xf>
    <xf numFmtId="0" fontId="18" fillId="9" borderId="9" xfId="8" applyNumberFormat="1" applyFont="1" applyAlignment="1">
      <alignment horizontal="center" vertical="center"/>
    </xf>
    <xf numFmtId="0" fontId="18" fillId="9" borderId="8" xfId="8" applyNumberFormat="1" applyFont="1" applyBorder="1" applyAlignment="1">
      <alignment horizontal="center" vertical="center"/>
    </xf>
    <xf numFmtId="0" fontId="1" fillId="2" borderId="1" xfId="0" applyFont="1" applyFill="1" applyBorder="1" applyAlignment="1">
      <alignment horizontal="center"/>
    </xf>
    <xf numFmtId="0" fontId="5" fillId="0" borderId="1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2" xfId="0" applyFont="1" applyFill="1" applyBorder="1" applyAlignment="1">
      <alignment horizontal="center" vertical="center"/>
    </xf>
    <xf numFmtId="0" fontId="5" fillId="0" borderId="4" xfId="0" applyFont="1" applyFill="1" applyBorder="1" applyAlignment="1">
      <alignment horizontal="center" vertical="center"/>
    </xf>
    <xf numFmtId="0" fontId="1" fillId="2" borderId="1" xfId="0" applyFont="1" applyFill="1" applyBorder="1" applyAlignment="1">
      <alignment horizontal="center" wrapText="1"/>
    </xf>
  </cellXfs>
  <cellStyles count="10">
    <cellStyle name="Chore Column Style" xfId="9" xr:uid="{9E635760-68B6-4980-8AC0-0BC051E31BF9}"/>
    <cellStyle name="Color Day 1" xfId="3" xr:uid="{3E294A25-6E33-462F-AE3A-EB52842E1910}"/>
    <cellStyle name="Color Day 2" xfId="4" xr:uid="{C597623A-DAB8-4E71-AF3B-C4126AADB231}"/>
    <cellStyle name="Color Day 3" xfId="5" xr:uid="{139A9008-FF34-4CBC-B73D-AB1E3FE98B5D}"/>
    <cellStyle name="Color Day 4" xfId="6" xr:uid="{06F5BC8A-C059-448B-8EF2-8A0143C5C393}"/>
    <cellStyle name="Color Day 5" xfId="7" xr:uid="{CF68B37D-C6BE-4D5B-9018-951CDECF4E1D}"/>
    <cellStyle name="Color Day 6" xfId="8" xr:uid="{3EDC5353-05A0-467E-B02C-903C8998DDC4}"/>
    <cellStyle name="Heading 1" xfId="1" builtinId="16"/>
    <cellStyle name="Heading 3" xfId="2" builtinId="1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BC4DF-EB12-4AF7-9C77-9ADBD678D427}">
  <dimension ref="A1:E15"/>
  <sheetViews>
    <sheetView showGridLines="0" tabSelected="1" topLeftCell="B1" workbookViewId="0">
      <selection activeCell="D2" sqref="D2"/>
    </sheetView>
  </sheetViews>
  <sheetFormatPr defaultColWidth="8.77734375" defaultRowHeight="14.4" x14ac:dyDescent="0.3"/>
  <cols>
    <col min="1" max="1" width="31.44140625" style="36" customWidth="1"/>
    <col min="2" max="2" width="24.109375" style="36" customWidth="1"/>
    <col min="3" max="3" width="25.109375" style="36" customWidth="1"/>
    <col min="4" max="4" width="40.77734375" style="36" customWidth="1"/>
    <col min="5" max="5" width="50" style="43" customWidth="1"/>
    <col min="6" max="16384" width="8.77734375" style="36"/>
  </cols>
  <sheetData>
    <row r="1" spans="1:5" s="33" customFormat="1" x14ac:dyDescent="0.3">
      <c r="A1" s="32" t="s">
        <v>21</v>
      </c>
      <c r="B1" s="61" t="s">
        <v>23</v>
      </c>
      <c r="C1" s="61" t="s">
        <v>24</v>
      </c>
      <c r="D1" s="61" t="s">
        <v>22</v>
      </c>
      <c r="E1" s="62" t="s">
        <v>27</v>
      </c>
    </row>
    <row r="2" spans="1:5" x14ac:dyDescent="0.3">
      <c r="A2" s="34"/>
      <c r="B2" s="34"/>
      <c r="C2" s="34"/>
      <c r="D2" s="34" t="s">
        <v>25</v>
      </c>
      <c r="E2" s="35" t="s">
        <v>37</v>
      </c>
    </row>
    <row r="3" spans="1:5" ht="28.8" x14ac:dyDescent="0.3">
      <c r="A3" s="34"/>
      <c r="B3" s="34"/>
      <c r="C3" s="34"/>
      <c r="D3" s="34" t="s">
        <v>28</v>
      </c>
      <c r="E3" s="35" t="s">
        <v>36</v>
      </c>
    </row>
    <row r="4" spans="1:5" x14ac:dyDescent="0.3">
      <c r="A4" s="37"/>
      <c r="B4" s="37"/>
      <c r="C4" s="38"/>
      <c r="D4" s="39" t="s">
        <v>40</v>
      </c>
      <c r="E4" s="40" t="s">
        <v>41</v>
      </c>
    </row>
    <row r="5" spans="1:5" ht="28.8" x14ac:dyDescent="0.3">
      <c r="A5" s="34"/>
      <c r="B5" s="34"/>
      <c r="C5" s="41"/>
      <c r="D5" s="34" t="s">
        <v>26</v>
      </c>
      <c r="E5" s="35" t="s">
        <v>29</v>
      </c>
    </row>
    <row r="6" spans="1:5" ht="28.8" x14ac:dyDescent="0.3">
      <c r="A6" s="34"/>
      <c r="B6" s="34"/>
      <c r="C6" s="34"/>
      <c r="D6" s="34" t="s">
        <v>30</v>
      </c>
      <c r="E6" s="35" t="s">
        <v>31</v>
      </c>
    </row>
    <row r="7" spans="1:5" ht="43.2" x14ac:dyDescent="0.3">
      <c r="A7" s="34"/>
      <c r="B7" s="34"/>
      <c r="C7" s="34"/>
      <c r="D7" s="34" t="s">
        <v>32</v>
      </c>
      <c r="E7" s="35" t="s">
        <v>33</v>
      </c>
    </row>
    <row r="8" spans="1:5" ht="28.8" x14ac:dyDescent="0.3">
      <c r="A8" s="34"/>
      <c r="B8" s="34"/>
      <c r="C8" s="34"/>
      <c r="D8" s="34" t="s">
        <v>8</v>
      </c>
      <c r="E8" s="35" t="s">
        <v>38</v>
      </c>
    </row>
    <row r="9" spans="1:5" x14ac:dyDescent="0.3">
      <c r="A9" s="34"/>
      <c r="B9" s="34"/>
      <c r="C9" s="34"/>
      <c r="D9" s="34" t="s">
        <v>140</v>
      </c>
      <c r="E9" s="34" t="s">
        <v>141</v>
      </c>
    </row>
    <row r="10" spans="1:5" x14ac:dyDescent="0.3">
      <c r="A10" s="34"/>
      <c r="B10" s="34"/>
      <c r="C10" s="34"/>
      <c r="D10" s="34" t="s">
        <v>142</v>
      </c>
      <c r="E10" s="34" t="s">
        <v>143</v>
      </c>
    </row>
    <row r="11" spans="1:5" x14ac:dyDescent="0.3">
      <c r="A11" s="34"/>
      <c r="B11" s="34"/>
      <c r="C11" s="34"/>
      <c r="D11" s="34" t="s">
        <v>144</v>
      </c>
      <c r="E11" s="35" t="s">
        <v>145</v>
      </c>
    </row>
    <row r="12" spans="1:5" ht="43.2" x14ac:dyDescent="0.3">
      <c r="A12" s="34"/>
      <c r="B12" s="34"/>
      <c r="C12" s="34"/>
      <c r="D12" s="34" t="s">
        <v>146</v>
      </c>
      <c r="E12" s="35" t="s">
        <v>147</v>
      </c>
    </row>
    <row r="14" spans="1:5" x14ac:dyDescent="0.3">
      <c r="B14" s="34" t="s">
        <v>163</v>
      </c>
      <c r="C14" s="34"/>
    </row>
    <row r="15" spans="1:5" x14ac:dyDescent="0.3">
      <c r="A15" s="42" t="s">
        <v>39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E206E-11D6-42A4-AE0D-327079158E8D}">
  <dimension ref="A1:B29"/>
  <sheetViews>
    <sheetView showGridLines="0" workbookViewId="0">
      <pane ySplit="1" topLeftCell="A2" activePane="bottomLeft" state="frozen"/>
      <selection pane="bottomLeft"/>
    </sheetView>
  </sheetViews>
  <sheetFormatPr defaultColWidth="8.88671875" defaultRowHeight="13.8" x14ac:dyDescent="0.25"/>
  <cols>
    <col min="1" max="1" width="62.77734375" style="2" customWidth="1"/>
    <col min="2" max="2" width="69.5546875" style="2" customWidth="1"/>
    <col min="3" max="16384" width="8.88671875" style="2"/>
  </cols>
  <sheetData>
    <row r="1" spans="1:2" x14ac:dyDescent="0.25">
      <c r="A1" s="1" t="s">
        <v>5</v>
      </c>
      <c r="B1" s="1" t="s">
        <v>11</v>
      </c>
    </row>
    <row r="2" spans="1:2" s="13" customFormat="1" x14ac:dyDescent="0.25">
      <c r="A2" s="31" t="s">
        <v>139</v>
      </c>
      <c r="B2" s="31"/>
    </row>
    <row r="3" spans="1:2" ht="19.8" customHeight="1" x14ac:dyDescent="0.25">
      <c r="A3" s="70" t="s">
        <v>9</v>
      </c>
      <c r="B3" s="71"/>
    </row>
    <row r="4" spans="1:2" ht="39.6" x14ac:dyDescent="0.25">
      <c r="A4" s="3" t="s">
        <v>116</v>
      </c>
      <c r="B4" s="3" t="s">
        <v>16</v>
      </c>
    </row>
    <row r="5" spans="1:2" ht="39.6" x14ac:dyDescent="0.25">
      <c r="A5" s="3" t="s">
        <v>117</v>
      </c>
      <c r="B5" s="3" t="s">
        <v>118</v>
      </c>
    </row>
    <row r="6" spans="1:2" ht="66" x14ac:dyDescent="0.25">
      <c r="A6" s="6" t="s">
        <v>119</v>
      </c>
      <c r="B6" s="3" t="s">
        <v>120</v>
      </c>
    </row>
    <row r="7" spans="1:2" ht="39.6" x14ac:dyDescent="0.25">
      <c r="A7" s="6" t="s">
        <v>122</v>
      </c>
      <c r="B7" s="3" t="s">
        <v>16</v>
      </c>
    </row>
    <row r="8" spans="1:2" ht="34.799999999999997" customHeight="1" x14ac:dyDescent="0.25">
      <c r="A8" s="69" t="s">
        <v>6</v>
      </c>
      <c r="B8" s="69"/>
    </row>
    <row r="9" spans="1:2" ht="36.6" customHeight="1" x14ac:dyDescent="0.25">
      <c r="A9" s="3" t="s">
        <v>123</v>
      </c>
      <c r="B9" s="3" t="s">
        <v>14</v>
      </c>
    </row>
    <row r="10" spans="1:2" ht="92.4" x14ac:dyDescent="0.25">
      <c r="A10" s="3" t="s">
        <v>124</v>
      </c>
      <c r="B10" s="3" t="s">
        <v>17</v>
      </c>
    </row>
    <row r="11" spans="1:2" ht="26.4" x14ac:dyDescent="0.25">
      <c r="A11" s="3" t="s">
        <v>125</v>
      </c>
      <c r="B11" s="3" t="s">
        <v>126</v>
      </c>
    </row>
    <row r="12" spans="1:2" ht="30.6" customHeight="1" x14ac:dyDescent="0.25">
      <c r="A12" s="69" t="s">
        <v>8</v>
      </c>
      <c r="B12" s="69"/>
    </row>
    <row r="13" spans="1:2" x14ac:dyDescent="0.25">
      <c r="A13" s="3" t="s">
        <v>136</v>
      </c>
      <c r="B13" s="3" t="s">
        <v>15</v>
      </c>
    </row>
    <row r="14" spans="1:2" ht="79.2" x14ac:dyDescent="0.25">
      <c r="A14" s="6" t="s">
        <v>135</v>
      </c>
      <c r="B14" s="3" t="s">
        <v>134</v>
      </c>
    </row>
    <row r="15" spans="1:2" s="13" customFormat="1" x14ac:dyDescent="0.25">
      <c r="A15" s="16" t="s">
        <v>148</v>
      </c>
      <c r="B15" s="14" t="s">
        <v>149</v>
      </c>
    </row>
    <row r="16" spans="1:2" ht="26.4" x14ac:dyDescent="0.25">
      <c r="A16" s="3" t="s">
        <v>7</v>
      </c>
      <c r="B16" s="3" t="s">
        <v>138</v>
      </c>
    </row>
    <row r="17" spans="1:2" ht="79.2" x14ac:dyDescent="0.25">
      <c r="A17" s="6" t="s">
        <v>137</v>
      </c>
      <c r="B17" s="3" t="s">
        <v>18</v>
      </c>
    </row>
    <row r="18" spans="1:2" x14ac:dyDescent="0.25">
      <c r="A18" s="4"/>
      <c r="B18" s="5"/>
    </row>
    <row r="19" spans="1:2" x14ac:dyDescent="0.25">
      <c r="A19" s="5"/>
      <c r="B19" s="5"/>
    </row>
    <row r="20" spans="1:2" x14ac:dyDescent="0.25">
      <c r="A20" s="5"/>
      <c r="B20" s="5"/>
    </row>
    <row r="21" spans="1:2" x14ac:dyDescent="0.25">
      <c r="A21" s="5"/>
      <c r="B21" s="5"/>
    </row>
    <row r="22" spans="1:2" x14ac:dyDescent="0.25">
      <c r="A22" s="5"/>
      <c r="B22" s="5"/>
    </row>
    <row r="23" spans="1:2" x14ac:dyDescent="0.25">
      <c r="A23" s="5"/>
      <c r="B23" s="5"/>
    </row>
    <row r="24" spans="1:2" x14ac:dyDescent="0.25">
      <c r="A24" s="5"/>
      <c r="B24" s="5"/>
    </row>
    <row r="25" spans="1:2" x14ac:dyDescent="0.25">
      <c r="A25" s="5"/>
      <c r="B25" s="5"/>
    </row>
    <row r="26" spans="1:2" x14ac:dyDescent="0.25">
      <c r="A26" s="5"/>
      <c r="B26" s="5"/>
    </row>
    <row r="27" spans="1:2" x14ac:dyDescent="0.25">
      <c r="A27" s="5"/>
      <c r="B27" s="5"/>
    </row>
    <row r="28" spans="1:2" x14ac:dyDescent="0.25">
      <c r="A28" s="5"/>
      <c r="B28" s="5"/>
    </row>
    <row r="29" spans="1:2" x14ac:dyDescent="0.25">
      <c r="A29" s="5"/>
      <c r="B29" s="5"/>
    </row>
  </sheetData>
  <mergeCells count="3">
    <mergeCell ref="A12:B12"/>
    <mergeCell ref="A8:B8"/>
    <mergeCell ref="A3:B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4A5C7-A018-4D1F-BAEE-353C22CD14FD}">
  <dimension ref="A1:AI4"/>
  <sheetViews>
    <sheetView showGridLines="0" workbookViewId="0">
      <selection activeCell="C12" sqref="C12"/>
    </sheetView>
  </sheetViews>
  <sheetFormatPr defaultColWidth="9" defaultRowHeight="14.4" x14ac:dyDescent="0.3"/>
  <cols>
    <col min="1" max="1" width="22.109375" bestFit="1" customWidth="1"/>
    <col min="2" max="2" width="8.21875" bestFit="1" customWidth="1"/>
    <col min="3" max="3" width="7.21875" style="12" bestFit="1" customWidth="1"/>
    <col min="4" max="4" width="8.21875" bestFit="1" customWidth="1"/>
    <col min="5" max="5" width="7.21875" bestFit="1" customWidth="1"/>
    <col min="6" max="6" width="8.21875" bestFit="1" customWidth="1"/>
    <col min="7" max="7" width="7.21875" bestFit="1" customWidth="1"/>
    <col min="8" max="8" width="8.21875" bestFit="1" customWidth="1"/>
    <col min="9" max="9" width="7.21875" bestFit="1" customWidth="1"/>
    <col min="10" max="10" width="8.21875" bestFit="1" customWidth="1"/>
    <col min="11" max="11" width="7.21875" bestFit="1" customWidth="1"/>
    <col min="12" max="12" width="8.21875" bestFit="1" customWidth="1"/>
    <col min="13" max="13" width="7.21875" bestFit="1" customWidth="1"/>
    <col min="14" max="14" width="2.6640625" bestFit="1" customWidth="1"/>
    <col min="15" max="15" width="4.109375" bestFit="1" customWidth="1"/>
    <col min="16" max="16" width="2.6640625" bestFit="1" customWidth="1"/>
    <col min="17" max="17" width="4.109375" bestFit="1" customWidth="1"/>
    <col min="18" max="18" width="8.21875" bestFit="1" customWidth="1"/>
    <col min="19" max="19" width="7.21875" bestFit="1" customWidth="1"/>
    <col min="20" max="20" width="8.21875" bestFit="1" customWidth="1"/>
    <col min="21" max="21" width="7.21875" bestFit="1" customWidth="1"/>
    <col min="22" max="22" width="8.21875" bestFit="1" customWidth="1"/>
    <col min="23" max="23" width="7.21875" bestFit="1" customWidth="1"/>
    <col min="24" max="24" width="8.21875" bestFit="1" customWidth="1"/>
    <col min="25" max="25" width="7.21875" bestFit="1" customWidth="1"/>
    <col min="26" max="26" width="8.21875" bestFit="1" customWidth="1"/>
    <col min="27" max="27" width="7.21875" bestFit="1" customWidth="1"/>
    <col min="28" max="28" width="8.21875" bestFit="1" customWidth="1"/>
    <col min="29" max="29" width="7.21875" bestFit="1" customWidth="1"/>
    <col min="30" max="30" width="2.6640625" bestFit="1" customWidth="1"/>
    <col min="31" max="31" width="4.109375" bestFit="1" customWidth="1"/>
    <col min="32" max="32" width="8.21875" bestFit="1" customWidth="1"/>
    <col min="33" max="33" width="7.21875" bestFit="1" customWidth="1"/>
    <col min="34" max="34" width="8.21875" bestFit="1" customWidth="1"/>
    <col min="35" max="35" width="7.21875" bestFit="1" customWidth="1"/>
  </cols>
  <sheetData>
    <row r="1" spans="1:35" ht="18.600000000000001" thickBot="1" x14ac:dyDescent="0.35">
      <c r="A1" s="25" t="s">
        <v>127</v>
      </c>
      <c r="B1" s="88" t="str">
        <f>UPPER(TEXT(StartDate,"aaa"))</f>
        <v>MON</v>
      </c>
      <c r="C1" s="89"/>
      <c r="D1" s="72" t="str">
        <f>UPPER(TEXT(StartDate+1,"aaa"))</f>
        <v>TUE</v>
      </c>
      <c r="E1" s="73"/>
      <c r="F1" s="74" t="str">
        <f>UPPER(TEXT(StartDate+2,"aaa"))</f>
        <v>WED</v>
      </c>
      <c r="G1" s="75"/>
      <c r="H1" s="90" t="str">
        <f>UPPER(TEXT(StartDate+3,"aaa"))</f>
        <v>THU</v>
      </c>
      <c r="I1" s="91"/>
      <c r="J1" s="92" t="str">
        <f>UPPER(TEXT(StartDate+4,"aaa"))</f>
        <v>FRI</v>
      </c>
      <c r="K1" s="93"/>
      <c r="L1" s="102" t="str">
        <f>UPPER(TEXT(StartDate+5,"aaa"))</f>
        <v>SAT</v>
      </c>
      <c r="M1" s="103"/>
      <c r="N1" s="86" t="str">
        <f>UPPER(TEXT(StartDate+6,"aaa"))</f>
        <v>SUN</v>
      </c>
      <c r="O1" s="87"/>
      <c r="P1" s="88" t="str">
        <f>UPPER(TEXT(StartDate+7,"aaa"))</f>
        <v>MON</v>
      </c>
      <c r="Q1" s="89"/>
      <c r="R1" s="72" t="str">
        <f>UPPER(TEXT(StartDate+8,"aaa"))</f>
        <v>TUE</v>
      </c>
      <c r="S1" s="73"/>
      <c r="T1" s="74" t="str">
        <f>UPPER(TEXT(StartDate+9,"aaa"))</f>
        <v>WED</v>
      </c>
      <c r="U1" s="75"/>
      <c r="V1" s="90" t="str">
        <f>UPPER(TEXT(StartDate+10,"aaa"))</f>
        <v>THU</v>
      </c>
      <c r="W1" s="91"/>
      <c r="X1" s="92" t="str">
        <f>UPPER(TEXT(StartDate+11,"aaa"))</f>
        <v>FRI</v>
      </c>
      <c r="Y1" s="93"/>
      <c r="Z1" s="102" t="str">
        <f>UPPER(TEXT(StartDate+12,"aaa"))</f>
        <v>SAT</v>
      </c>
      <c r="AA1" s="103"/>
      <c r="AB1" s="86" t="str">
        <f>UPPER(TEXT(StartDate+13,"aaa"))</f>
        <v>SUN</v>
      </c>
      <c r="AC1" s="87"/>
      <c r="AD1" s="88" t="str">
        <f>UPPER(TEXT(StartDate+14,"aaa"))</f>
        <v>MON</v>
      </c>
      <c r="AE1" s="89"/>
      <c r="AF1" s="72" t="str">
        <f>UPPER(TEXT(StartDate+15,"aaa"))</f>
        <v>TUE</v>
      </c>
      <c r="AG1" s="73"/>
      <c r="AH1" s="74" t="str">
        <f>UPPER(TEXT(StartDate+16,"aaa"))</f>
        <v>WED</v>
      </c>
      <c r="AI1" s="75"/>
    </row>
    <row r="2" spans="1:35" ht="18.600000000000001" thickTop="1" x14ac:dyDescent="0.3">
      <c r="A2" s="26">
        <v>44207</v>
      </c>
      <c r="B2" s="98">
        <f>StartDate</f>
        <v>44207</v>
      </c>
      <c r="C2" s="99"/>
      <c r="D2" s="76">
        <f>StartDate+1</f>
        <v>44208</v>
      </c>
      <c r="E2" s="77"/>
      <c r="F2" s="78">
        <f>StartDate+2</f>
        <v>44209</v>
      </c>
      <c r="G2" s="79"/>
      <c r="H2" s="80">
        <f>StartDate+3</f>
        <v>44210</v>
      </c>
      <c r="I2" s="81"/>
      <c r="J2" s="82">
        <f>StartDate+4</f>
        <v>44211</v>
      </c>
      <c r="K2" s="83"/>
      <c r="L2" s="84">
        <f>StartDate+5</f>
        <v>44212</v>
      </c>
      <c r="M2" s="85"/>
      <c r="N2" s="94">
        <f>StartDate+6</f>
        <v>44213</v>
      </c>
      <c r="O2" s="95"/>
      <c r="P2" s="96">
        <f>StartDate+7</f>
        <v>44214</v>
      </c>
      <c r="Q2" s="97"/>
      <c r="R2" s="76">
        <f>StartDate+8</f>
        <v>44215</v>
      </c>
      <c r="S2" s="77"/>
      <c r="T2" s="78">
        <f>StartDate+9</f>
        <v>44216</v>
      </c>
      <c r="U2" s="79"/>
      <c r="V2" s="80">
        <f>StartDate+10</f>
        <v>44217</v>
      </c>
      <c r="W2" s="81"/>
      <c r="X2" s="82">
        <f>StartDate+11</f>
        <v>44218</v>
      </c>
      <c r="Y2" s="83"/>
      <c r="Z2" s="84">
        <f>StartDate+12</f>
        <v>44219</v>
      </c>
      <c r="AA2" s="85"/>
      <c r="AB2" s="94">
        <f>StartDate+13</f>
        <v>44220</v>
      </c>
      <c r="AC2" s="95"/>
      <c r="AD2" s="96">
        <f>StartDate+14</f>
        <v>44221</v>
      </c>
      <c r="AE2" s="97"/>
      <c r="AF2" s="76">
        <f>StartDate+15</f>
        <v>44222</v>
      </c>
      <c r="AG2" s="77"/>
      <c r="AH2" s="78">
        <f>StartDate+16</f>
        <v>44223</v>
      </c>
      <c r="AI2" s="79"/>
    </row>
    <row r="3" spans="1:35" x14ac:dyDescent="0.3">
      <c r="A3" s="27" t="s">
        <v>10</v>
      </c>
      <c r="B3" s="28" t="s">
        <v>128</v>
      </c>
      <c r="C3" s="28" t="s">
        <v>131</v>
      </c>
      <c r="D3" s="27" t="s">
        <v>128</v>
      </c>
      <c r="E3" s="27" t="s">
        <v>129</v>
      </c>
      <c r="F3" s="27" t="s">
        <v>128</v>
      </c>
      <c r="G3" s="27" t="s">
        <v>129</v>
      </c>
      <c r="H3" s="27" t="s">
        <v>128</v>
      </c>
      <c r="I3" s="27" t="s">
        <v>129</v>
      </c>
      <c r="J3" s="27" t="s">
        <v>128</v>
      </c>
      <c r="K3" s="27" t="s">
        <v>129</v>
      </c>
      <c r="L3" s="27" t="s">
        <v>128</v>
      </c>
      <c r="M3" s="27" t="s">
        <v>129</v>
      </c>
      <c r="N3" s="27" t="s">
        <v>128</v>
      </c>
      <c r="O3" s="27" t="s">
        <v>129</v>
      </c>
      <c r="P3" s="27" t="s">
        <v>128</v>
      </c>
      <c r="Q3" s="27" t="s">
        <v>129</v>
      </c>
      <c r="R3" s="27" t="s">
        <v>128</v>
      </c>
      <c r="S3" s="27" t="s">
        <v>129</v>
      </c>
      <c r="T3" s="27" t="s">
        <v>128</v>
      </c>
      <c r="U3" s="27" t="s">
        <v>129</v>
      </c>
      <c r="V3" s="27" t="s">
        <v>128</v>
      </c>
      <c r="W3" s="27" t="s">
        <v>129</v>
      </c>
      <c r="X3" s="27" t="s">
        <v>128</v>
      </c>
      <c r="Y3" s="27" t="s">
        <v>129</v>
      </c>
      <c r="Z3" s="27" t="s">
        <v>128</v>
      </c>
      <c r="AA3" s="27" t="s">
        <v>129</v>
      </c>
      <c r="AB3" s="27" t="s">
        <v>128</v>
      </c>
      <c r="AC3" s="27" t="s">
        <v>129</v>
      </c>
      <c r="AD3" s="27" t="s">
        <v>128</v>
      </c>
      <c r="AE3" s="27" t="s">
        <v>129</v>
      </c>
      <c r="AF3" s="27" t="s">
        <v>128</v>
      </c>
      <c r="AG3" s="27" t="s">
        <v>129</v>
      </c>
      <c r="AH3" s="27" t="s">
        <v>128</v>
      </c>
      <c r="AI3" s="27" t="s">
        <v>129</v>
      </c>
    </row>
    <row r="4" spans="1:35" x14ac:dyDescent="0.3">
      <c r="A4" s="29" t="s">
        <v>150</v>
      </c>
      <c r="B4" s="30" t="s">
        <v>132</v>
      </c>
      <c r="C4" s="30" t="s">
        <v>133</v>
      </c>
      <c r="D4" s="30" t="s">
        <v>132</v>
      </c>
      <c r="E4" s="30" t="s">
        <v>133</v>
      </c>
      <c r="F4" s="30" t="s">
        <v>132</v>
      </c>
      <c r="G4" s="30" t="s">
        <v>133</v>
      </c>
      <c r="H4" s="30" t="s">
        <v>132</v>
      </c>
      <c r="I4" s="30" t="s">
        <v>133</v>
      </c>
      <c r="J4" s="30" t="s">
        <v>132</v>
      </c>
      <c r="K4" s="30" t="s">
        <v>133</v>
      </c>
      <c r="L4" s="30" t="s">
        <v>132</v>
      </c>
      <c r="M4" s="30" t="s">
        <v>133</v>
      </c>
      <c r="N4" s="100" t="s">
        <v>130</v>
      </c>
      <c r="O4" s="101"/>
      <c r="P4" s="100" t="s">
        <v>130</v>
      </c>
      <c r="Q4" s="101"/>
      <c r="R4" s="30" t="s">
        <v>132</v>
      </c>
      <c r="S4" s="30" t="s">
        <v>133</v>
      </c>
      <c r="T4" s="30" t="s">
        <v>132</v>
      </c>
      <c r="U4" s="30" t="s">
        <v>133</v>
      </c>
      <c r="V4" s="30" t="s">
        <v>132</v>
      </c>
      <c r="W4" s="30" t="s">
        <v>133</v>
      </c>
      <c r="X4" s="30" t="s">
        <v>132</v>
      </c>
      <c r="Y4" s="30" t="s">
        <v>133</v>
      </c>
      <c r="Z4" s="30" t="s">
        <v>132</v>
      </c>
      <c r="AA4" s="30" t="s">
        <v>133</v>
      </c>
      <c r="AB4" s="30" t="s">
        <v>132</v>
      </c>
      <c r="AC4" s="30" t="s">
        <v>133</v>
      </c>
      <c r="AD4" s="100" t="s">
        <v>130</v>
      </c>
      <c r="AE4" s="101"/>
      <c r="AF4" s="30" t="s">
        <v>132</v>
      </c>
      <c r="AG4" s="30" t="s">
        <v>133</v>
      </c>
      <c r="AH4" s="30" t="s">
        <v>132</v>
      </c>
      <c r="AI4" s="30" t="s">
        <v>133</v>
      </c>
    </row>
  </sheetData>
  <mergeCells count="37">
    <mergeCell ref="B1:C1"/>
    <mergeCell ref="B2:C2"/>
    <mergeCell ref="AD4:AE4"/>
    <mergeCell ref="N4:O4"/>
    <mergeCell ref="P4:Q4"/>
    <mergeCell ref="Z2:AA2"/>
    <mergeCell ref="AB2:AC2"/>
    <mergeCell ref="AD2:AE2"/>
    <mergeCell ref="Z1:AA1"/>
    <mergeCell ref="AB1:AC1"/>
    <mergeCell ref="AD1:AE1"/>
    <mergeCell ref="J1:K1"/>
    <mergeCell ref="L1:M1"/>
    <mergeCell ref="AF2:AG2"/>
    <mergeCell ref="AH2:AI2"/>
    <mergeCell ref="N2:O2"/>
    <mergeCell ref="P2:Q2"/>
    <mergeCell ref="R2:S2"/>
    <mergeCell ref="T2:U2"/>
    <mergeCell ref="V2:W2"/>
    <mergeCell ref="X2:Y2"/>
    <mergeCell ref="AF1:AG1"/>
    <mergeCell ref="AH1:AI1"/>
    <mergeCell ref="D2:E2"/>
    <mergeCell ref="F2:G2"/>
    <mergeCell ref="H2:I2"/>
    <mergeCell ref="J2:K2"/>
    <mergeCell ref="L2:M2"/>
    <mergeCell ref="N1:O1"/>
    <mergeCell ref="P1:Q1"/>
    <mergeCell ref="R1:S1"/>
    <mergeCell ref="T1:U1"/>
    <mergeCell ref="V1:W1"/>
    <mergeCell ref="X1:Y1"/>
    <mergeCell ref="D1:E1"/>
    <mergeCell ref="F1:G1"/>
    <mergeCell ref="H1:I1"/>
  </mergeCells>
  <dataValidations count="1">
    <dataValidation allowBlank="1" showInputMessage="1" showErrorMessage="1" prompt="Enter the starting date of the week for the Chore Schedule in this cell" sqref="A2" xr:uid="{EC286F38-FCAE-4A1B-A844-2221AB912FBE}"/>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1B6E4-20AA-48DB-8308-D7FE8E080A59}">
  <sheetPr>
    <pageSetUpPr fitToPage="1"/>
  </sheetPr>
  <dimension ref="A1:C74"/>
  <sheetViews>
    <sheetView showGridLines="0" workbookViewId="0">
      <selection activeCell="D12" sqref="D12"/>
    </sheetView>
  </sheetViews>
  <sheetFormatPr defaultColWidth="8.77734375" defaultRowHeight="14.4" x14ac:dyDescent="0.3"/>
  <cols>
    <col min="1" max="1" width="6" style="33" customWidth="1"/>
    <col min="2" max="2" width="110.77734375" style="36" customWidth="1"/>
    <col min="3" max="3" width="8.77734375" style="36" customWidth="1"/>
    <col min="4" max="16384" width="8.77734375" style="36"/>
  </cols>
  <sheetData>
    <row r="1" spans="1:3" x14ac:dyDescent="0.3">
      <c r="A1" s="104" t="s">
        <v>151</v>
      </c>
      <c r="B1" s="104"/>
      <c r="C1" s="104"/>
    </row>
    <row r="2" spans="1:3" x14ac:dyDescent="0.3">
      <c r="A2" s="63"/>
      <c r="B2" s="63" t="s">
        <v>8</v>
      </c>
      <c r="C2" s="63" t="s">
        <v>34</v>
      </c>
    </row>
    <row r="3" spans="1:3" x14ac:dyDescent="0.3">
      <c r="A3" s="44">
        <v>1</v>
      </c>
      <c r="B3" s="40" t="s">
        <v>104</v>
      </c>
      <c r="C3" s="34"/>
    </row>
    <row r="4" spans="1:3" x14ac:dyDescent="0.3">
      <c r="A4" s="44">
        <f>A3+1</f>
        <v>2</v>
      </c>
      <c r="B4" s="45" t="s">
        <v>105</v>
      </c>
      <c r="C4" s="34"/>
    </row>
    <row r="5" spans="1:3" x14ac:dyDescent="0.3">
      <c r="A5" s="44">
        <f t="shared" ref="A5:A9" si="0">A4+1</f>
        <v>3</v>
      </c>
      <c r="B5" s="45" t="s">
        <v>106</v>
      </c>
      <c r="C5" s="34"/>
    </row>
    <row r="6" spans="1:3" x14ac:dyDescent="0.3">
      <c r="A6" s="44">
        <f t="shared" si="0"/>
        <v>4</v>
      </c>
      <c r="B6" s="45" t="s">
        <v>107</v>
      </c>
      <c r="C6" s="34"/>
    </row>
    <row r="7" spans="1:3" x14ac:dyDescent="0.3">
      <c r="A7" s="44">
        <f t="shared" si="0"/>
        <v>5</v>
      </c>
      <c r="B7" s="45" t="s">
        <v>108</v>
      </c>
      <c r="C7" s="34"/>
    </row>
    <row r="8" spans="1:3" ht="28.8" x14ac:dyDescent="0.3">
      <c r="A8" s="46">
        <f t="shared" si="0"/>
        <v>6</v>
      </c>
      <c r="B8" s="45" t="s">
        <v>109</v>
      </c>
      <c r="C8" s="47"/>
    </row>
    <row r="9" spans="1:3" x14ac:dyDescent="0.3">
      <c r="A9" s="46">
        <f t="shared" si="0"/>
        <v>7</v>
      </c>
      <c r="B9" s="8" t="s">
        <v>1</v>
      </c>
      <c r="C9" s="47"/>
    </row>
    <row r="10" spans="1:3" x14ac:dyDescent="0.3">
      <c r="A10" s="46">
        <v>8</v>
      </c>
      <c r="B10" s="45" t="s">
        <v>113</v>
      </c>
      <c r="C10" s="47"/>
    </row>
    <row r="11" spans="1:3" x14ac:dyDescent="0.3">
      <c r="A11" s="46">
        <v>9</v>
      </c>
      <c r="B11" s="48" t="s">
        <v>53</v>
      </c>
      <c r="C11" s="47"/>
    </row>
    <row r="12" spans="1:3" x14ac:dyDescent="0.3">
      <c r="A12" s="46">
        <v>10</v>
      </c>
      <c r="B12" s="45" t="s">
        <v>93</v>
      </c>
      <c r="C12" s="47"/>
    </row>
    <row r="13" spans="1:3" x14ac:dyDescent="0.3">
      <c r="A13" s="46">
        <v>11</v>
      </c>
      <c r="B13" s="45" t="s">
        <v>94</v>
      </c>
      <c r="C13" s="47"/>
    </row>
    <row r="14" spans="1:3" x14ac:dyDescent="0.3">
      <c r="A14" s="46">
        <v>12</v>
      </c>
      <c r="B14" s="45" t="s">
        <v>95</v>
      </c>
      <c r="C14" s="47"/>
    </row>
    <row r="15" spans="1:3" x14ac:dyDescent="0.3">
      <c r="A15" s="46">
        <v>13</v>
      </c>
      <c r="B15" s="45" t="s">
        <v>96</v>
      </c>
      <c r="C15" s="47"/>
    </row>
    <row r="16" spans="1:3" x14ac:dyDescent="0.3">
      <c r="A16" s="46">
        <v>14</v>
      </c>
      <c r="B16" s="45" t="s">
        <v>97</v>
      </c>
      <c r="C16" s="47"/>
    </row>
    <row r="17" spans="1:3" x14ac:dyDescent="0.3">
      <c r="A17" s="46">
        <v>15</v>
      </c>
      <c r="B17" s="45" t="s">
        <v>98</v>
      </c>
      <c r="C17" s="47"/>
    </row>
    <row r="18" spans="1:3" x14ac:dyDescent="0.3">
      <c r="A18" s="46">
        <v>16</v>
      </c>
      <c r="B18" s="45" t="s">
        <v>99</v>
      </c>
      <c r="C18" s="47"/>
    </row>
    <row r="19" spans="1:3" x14ac:dyDescent="0.3">
      <c r="A19" s="46">
        <v>17</v>
      </c>
      <c r="B19" s="45" t="s">
        <v>100</v>
      </c>
      <c r="C19" s="47"/>
    </row>
    <row r="20" spans="1:3" x14ac:dyDescent="0.3">
      <c r="A20" s="46">
        <v>18</v>
      </c>
      <c r="B20" s="45" t="s">
        <v>101</v>
      </c>
      <c r="C20" s="47"/>
    </row>
    <row r="21" spans="1:3" ht="28.8" x14ac:dyDescent="0.3">
      <c r="A21" s="46">
        <v>19</v>
      </c>
      <c r="B21" s="45" t="s">
        <v>102</v>
      </c>
      <c r="C21" s="47"/>
    </row>
    <row r="22" spans="1:3" x14ac:dyDescent="0.3">
      <c r="A22" s="46">
        <v>20</v>
      </c>
      <c r="B22" s="45" t="s">
        <v>103</v>
      </c>
      <c r="C22" s="47"/>
    </row>
    <row r="23" spans="1:3" x14ac:dyDescent="0.3">
      <c r="A23" s="46">
        <v>21</v>
      </c>
      <c r="B23" s="49" t="s">
        <v>110</v>
      </c>
      <c r="C23" s="47"/>
    </row>
    <row r="24" spans="1:3" x14ac:dyDescent="0.3">
      <c r="A24" s="46">
        <v>22</v>
      </c>
      <c r="B24" s="45" t="s">
        <v>111</v>
      </c>
      <c r="C24" s="47"/>
    </row>
    <row r="25" spans="1:3" ht="28.8" x14ac:dyDescent="0.3">
      <c r="A25" s="46">
        <v>23</v>
      </c>
      <c r="B25" s="45" t="s">
        <v>112</v>
      </c>
      <c r="C25" s="47"/>
    </row>
    <row r="26" spans="1:3" x14ac:dyDescent="0.3">
      <c r="A26" s="46">
        <v>24</v>
      </c>
      <c r="B26" s="50" t="s">
        <v>152</v>
      </c>
      <c r="C26" s="47"/>
    </row>
    <row r="27" spans="1:3" x14ac:dyDescent="0.3">
      <c r="A27" s="46">
        <v>25</v>
      </c>
      <c r="B27" s="50" t="s">
        <v>153</v>
      </c>
      <c r="C27" s="47"/>
    </row>
    <row r="28" spans="1:3" x14ac:dyDescent="0.3">
      <c r="A28" s="46">
        <v>26</v>
      </c>
      <c r="B28" s="50" t="s">
        <v>154</v>
      </c>
      <c r="C28" s="47"/>
    </row>
    <row r="29" spans="1:3" ht="28.8" x14ac:dyDescent="0.3">
      <c r="A29" s="46">
        <v>27</v>
      </c>
      <c r="B29" s="50" t="s">
        <v>155</v>
      </c>
      <c r="C29" s="47"/>
    </row>
    <row r="30" spans="1:3" x14ac:dyDescent="0.3">
      <c r="A30" s="46">
        <v>28</v>
      </c>
      <c r="B30" s="50" t="s">
        <v>156</v>
      </c>
      <c r="C30" s="47"/>
    </row>
    <row r="31" spans="1:3" x14ac:dyDescent="0.3">
      <c r="A31" s="46">
        <v>29</v>
      </c>
      <c r="B31" s="50" t="s">
        <v>157</v>
      </c>
      <c r="C31" s="47"/>
    </row>
    <row r="32" spans="1:3" x14ac:dyDescent="0.3">
      <c r="A32" s="64"/>
      <c r="B32" s="65" t="s">
        <v>12</v>
      </c>
      <c r="C32" s="66" t="s">
        <v>34</v>
      </c>
    </row>
    <row r="33" spans="1:3" x14ac:dyDescent="0.3">
      <c r="A33" s="46">
        <v>1</v>
      </c>
      <c r="B33" s="51" t="s">
        <v>2</v>
      </c>
      <c r="C33" s="47"/>
    </row>
    <row r="34" spans="1:3" x14ac:dyDescent="0.3">
      <c r="A34" s="46">
        <v>2</v>
      </c>
      <c r="B34" s="52" t="s">
        <v>89</v>
      </c>
      <c r="C34" s="47"/>
    </row>
    <row r="35" spans="1:3" x14ac:dyDescent="0.3">
      <c r="A35" s="46">
        <v>3</v>
      </c>
      <c r="B35" s="51" t="s">
        <v>19</v>
      </c>
      <c r="C35" s="47"/>
    </row>
    <row r="36" spans="1:3" ht="148.80000000000001" customHeight="1" x14ac:dyDescent="0.3">
      <c r="A36" s="53">
        <v>4</v>
      </c>
      <c r="B36" s="7" t="s">
        <v>158</v>
      </c>
      <c r="C36" s="54"/>
    </row>
    <row r="37" spans="1:3" ht="73.8" customHeight="1" x14ac:dyDescent="0.3">
      <c r="A37" s="53">
        <v>5</v>
      </c>
      <c r="B37" s="7" t="s">
        <v>159</v>
      </c>
      <c r="C37" s="54"/>
    </row>
    <row r="38" spans="1:3" ht="54.6" customHeight="1" x14ac:dyDescent="0.3">
      <c r="A38" s="53">
        <v>6</v>
      </c>
      <c r="B38" s="40" t="s">
        <v>161</v>
      </c>
      <c r="C38" s="54"/>
    </row>
    <row r="39" spans="1:3" x14ac:dyDescent="0.3">
      <c r="A39" s="55">
        <v>7</v>
      </c>
      <c r="B39" s="56" t="s">
        <v>20</v>
      </c>
      <c r="C39" s="47"/>
    </row>
    <row r="40" spans="1:3" x14ac:dyDescent="0.3">
      <c r="A40" s="55">
        <v>8</v>
      </c>
      <c r="B40" s="52" t="s">
        <v>90</v>
      </c>
      <c r="C40" s="47"/>
    </row>
    <row r="41" spans="1:3" x14ac:dyDescent="0.3">
      <c r="A41" s="64"/>
      <c r="B41" s="65" t="s">
        <v>13</v>
      </c>
      <c r="C41" s="66" t="s">
        <v>34</v>
      </c>
    </row>
    <row r="42" spans="1:3" x14ac:dyDescent="0.3">
      <c r="A42" s="46">
        <v>1</v>
      </c>
      <c r="B42" s="51" t="s">
        <v>0</v>
      </c>
      <c r="C42" s="47"/>
    </row>
    <row r="43" spans="1:3" x14ac:dyDescent="0.3">
      <c r="A43" s="46">
        <f>1+A42</f>
        <v>2</v>
      </c>
      <c r="B43" s="51" t="s">
        <v>4</v>
      </c>
      <c r="C43" s="47"/>
    </row>
    <row r="44" spans="1:3" x14ac:dyDescent="0.3">
      <c r="A44" s="46">
        <v>3</v>
      </c>
      <c r="B44" s="51" t="s">
        <v>49</v>
      </c>
      <c r="C44" s="47"/>
    </row>
    <row r="45" spans="1:3" x14ac:dyDescent="0.3">
      <c r="A45" s="46">
        <v>4</v>
      </c>
      <c r="B45" s="51" t="s">
        <v>50</v>
      </c>
      <c r="C45" s="47"/>
    </row>
    <row r="46" spans="1:3" x14ac:dyDescent="0.3">
      <c r="A46" s="64"/>
      <c r="B46" s="65" t="s">
        <v>45</v>
      </c>
      <c r="C46" s="66" t="s">
        <v>34</v>
      </c>
    </row>
    <row r="47" spans="1:3" ht="43.2" x14ac:dyDescent="0.3">
      <c r="A47" s="46">
        <v>1</v>
      </c>
      <c r="B47" s="8" t="s">
        <v>121</v>
      </c>
      <c r="C47" s="47"/>
    </row>
    <row r="48" spans="1:3" ht="100.8" x14ac:dyDescent="0.3">
      <c r="A48" s="46">
        <f>A47+1</f>
        <v>2</v>
      </c>
      <c r="B48" s="8" t="s">
        <v>54</v>
      </c>
      <c r="C48" s="47"/>
    </row>
    <row r="49" spans="1:3" ht="100.8" x14ac:dyDescent="0.3">
      <c r="A49" s="46">
        <v>3</v>
      </c>
      <c r="B49" s="8" t="s">
        <v>55</v>
      </c>
      <c r="C49" s="47"/>
    </row>
    <row r="50" spans="1:3" x14ac:dyDescent="0.3">
      <c r="A50" s="67"/>
      <c r="B50" s="68" t="s">
        <v>42</v>
      </c>
      <c r="C50" s="66" t="s">
        <v>34</v>
      </c>
    </row>
    <row r="51" spans="1:3" ht="86.4" x14ac:dyDescent="0.3">
      <c r="A51" s="57">
        <v>1</v>
      </c>
      <c r="B51" s="10" t="s">
        <v>59</v>
      </c>
      <c r="C51" s="9"/>
    </row>
    <row r="52" spans="1:3" ht="28.8" x14ac:dyDescent="0.3">
      <c r="A52" s="57">
        <v>1.1000000000000001</v>
      </c>
      <c r="B52" s="8" t="s">
        <v>52</v>
      </c>
      <c r="C52" s="9"/>
    </row>
    <row r="53" spans="1:3" x14ac:dyDescent="0.3">
      <c r="A53" s="57">
        <v>2</v>
      </c>
      <c r="B53" s="40" t="s">
        <v>46</v>
      </c>
      <c r="C53" s="47"/>
    </row>
    <row r="54" spans="1:3" x14ac:dyDescent="0.3">
      <c r="A54" s="57">
        <v>3</v>
      </c>
      <c r="B54" s="40" t="s">
        <v>47</v>
      </c>
      <c r="C54" s="47"/>
    </row>
    <row r="55" spans="1:3" ht="57.6" x14ac:dyDescent="0.3">
      <c r="A55" s="57">
        <v>4</v>
      </c>
      <c r="B55" s="8" t="s">
        <v>160</v>
      </c>
      <c r="C55" s="47"/>
    </row>
    <row r="56" spans="1:3" ht="86.4" x14ac:dyDescent="0.3">
      <c r="A56" s="57">
        <v>4.0999999999999996</v>
      </c>
      <c r="B56" s="58" t="s">
        <v>56</v>
      </c>
      <c r="C56" s="47"/>
    </row>
    <row r="57" spans="1:3" ht="100.8" x14ac:dyDescent="0.3">
      <c r="A57" s="57">
        <v>5</v>
      </c>
      <c r="B57" s="40" t="s">
        <v>92</v>
      </c>
      <c r="C57" s="47"/>
    </row>
    <row r="58" spans="1:3" ht="100.8" x14ac:dyDescent="0.3">
      <c r="A58" s="57">
        <v>6</v>
      </c>
      <c r="B58" s="40" t="s">
        <v>91</v>
      </c>
      <c r="C58" s="47"/>
    </row>
    <row r="59" spans="1:3" x14ac:dyDescent="0.3">
      <c r="A59" s="57">
        <v>7</v>
      </c>
      <c r="B59" s="39" t="s">
        <v>43</v>
      </c>
      <c r="C59" s="47"/>
    </row>
    <row r="60" spans="1:3" x14ac:dyDescent="0.3">
      <c r="A60" s="57">
        <v>8</v>
      </c>
      <c r="B60" s="48" t="s">
        <v>48</v>
      </c>
      <c r="C60" s="47"/>
    </row>
    <row r="61" spans="1:3" x14ac:dyDescent="0.3">
      <c r="A61" s="57">
        <v>9</v>
      </c>
      <c r="B61" s="39" t="s">
        <v>51</v>
      </c>
      <c r="C61" s="47"/>
    </row>
    <row r="62" spans="1:3" ht="31.2" customHeight="1" x14ac:dyDescent="0.3">
      <c r="A62" s="107"/>
      <c r="B62" s="105" t="s">
        <v>162</v>
      </c>
      <c r="C62" s="47"/>
    </row>
    <row r="63" spans="1:3" ht="40.799999999999997" customHeight="1" x14ac:dyDescent="0.3">
      <c r="A63" s="108"/>
      <c r="B63" s="106"/>
      <c r="C63" s="47"/>
    </row>
    <row r="64" spans="1:3" ht="28.8" x14ac:dyDescent="0.3">
      <c r="A64" s="57">
        <v>10</v>
      </c>
      <c r="B64" s="8" t="s">
        <v>57</v>
      </c>
      <c r="C64" s="47"/>
    </row>
    <row r="65" spans="1:3" ht="28.8" x14ac:dyDescent="0.3">
      <c r="A65" s="57">
        <v>11</v>
      </c>
      <c r="B65" s="8" t="s">
        <v>58</v>
      </c>
      <c r="C65" s="47"/>
    </row>
    <row r="66" spans="1:3" x14ac:dyDescent="0.3">
      <c r="A66" s="57">
        <v>12</v>
      </c>
      <c r="B66" s="45" t="s">
        <v>114</v>
      </c>
      <c r="C66" s="47"/>
    </row>
    <row r="67" spans="1:3" x14ac:dyDescent="0.3">
      <c r="A67" s="57">
        <v>13</v>
      </c>
      <c r="B67" s="45" t="s">
        <v>115</v>
      </c>
      <c r="C67" s="47"/>
    </row>
    <row r="68" spans="1:3" x14ac:dyDescent="0.3">
      <c r="A68" s="67"/>
      <c r="B68" s="68" t="s">
        <v>44</v>
      </c>
      <c r="C68" s="66" t="s">
        <v>34</v>
      </c>
    </row>
    <row r="69" spans="1:3" ht="28.8" x14ac:dyDescent="0.3">
      <c r="A69" s="57">
        <v>1</v>
      </c>
      <c r="B69" s="40" t="s">
        <v>88</v>
      </c>
      <c r="C69" s="47"/>
    </row>
    <row r="70" spans="1:3" x14ac:dyDescent="0.3">
      <c r="A70" s="46">
        <v>2</v>
      </c>
      <c r="B70" s="45" t="s">
        <v>87</v>
      </c>
      <c r="C70" s="59"/>
    </row>
    <row r="74" spans="1:3" x14ac:dyDescent="0.3">
      <c r="B74" s="60"/>
    </row>
  </sheetData>
  <mergeCells count="3">
    <mergeCell ref="A1:C1"/>
    <mergeCell ref="B62:B63"/>
    <mergeCell ref="A62:A63"/>
  </mergeCells>
  <printOptions horizontalCentered="1"/>
  <pageMargins left="0.70866141732283472" right="0.70866141732283472" top="0.74803149606299213" bottom="0.74803149606299213" header="0.31496062992125984" footer="0.31496062992125984"/>
  <pageSetup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B2068-9A00-4D96-948C-922077831949}">
  <dimension ref="A1:C31"/>
  <sheetViews>
    <sheetView showGridLines="0" workbookViewId="0">
      <selection activeCell="B17" sqref="B17"/>
    </sheetView>
  </sheetViews>
  <sheetFormatPr defaultColWidth="8.88671875" defaultRowHeight="14.4" x14ac:dyDescent="0.3"/>
  <cols>
    <col min="1" max="1" width="6.88671875" style="15" customWidth="1"/>
    <col min="2" max="2" width="98.77734375" style="15" bestFit="1" customWidth="1"/>
    <col min="3" max="3" width="9.109375" style="15" customWidth="1"/>
    <col min="4" max="16384" width="8.88671875" style="15"/>
  </cols>
  <sheetData>
    <row r="1" spans="1:3" x14ac:dyDescent="0.3">
      <c r="A1" s="109" t="s">
        <v>60</v>
      </c>
      <c r="B1" s="109"/>
      <c r="C1" s="109"/>
    </row>
    <row r="2" spans="1:3" x14ac:dyDescent="0.3">
      <c r="A2" s="20"/>
      <c r="B2" s="20" t="s">
        <v>8</v>
      </c>
      <c r="C2" s="20" t="s">
        <v>34</v>
      </c>
    </row>
    <row r="3" spans="1:3" x14ac:dyDescent="0.3">
      <c r="A3" s="21">
        <v>1</v>
      </c>
      <c r="B3" s="17" t="s">
        <v>61</v>
      </c>
      <c r="C3" s="19"/>
    </row>
    <row r="4" spans="1:3" x14ac:dyDescent="0.3">
      <c r="A4" s="21">
        <f>A3+1</f>
        <v>2</v>
      </c>
      <c r="B4" s="18" t="s">
        <v>62</v>
      </c>
      <c r="C4" s="19"/>
    </row>
    <row r="5" spans="1:3" x14ac:dyDescent="0.3">
      <c r="A5" s="21">
        <f t="shared" ref="A5:A9" si="0">A4+1</f>
        <v>3</v>
      </c>
      <c r="B5" s="15" t="s">
        <v>63</v>
      </c>
      <c r="C5" s="19"/>
    </row>
    <row r="6" spans="1:3" ht="28.8" x14ac:dyDescent="0.3">
      <c r="A6" s="21">
        <f t="shared" si="0"/>
        <v>4</v>
      </c>
      <c r="B6" s="18" t="s">
        <v>64</v>
      </c>
      <c r="C6" s="19"/>
    </row>
    <row r="7" spans="1:3" x14ac:dyDescent="0.3">
      <c r="A7" s="21">
        <f>A6+1</f>
        <v>5</v>
      </c>
      <c r="B7" s="18" t="s">
        <v>65</v>
      </c>
      <c r="C7" s="19"/>
    </row>
    <row r="8" spans="1:3" x14ac:dyDescent="0.3">
      <c r="A8" s="21">
        <f t="shared" si="0"/>
        <v>6</v>
      </c>
      <c r="B8" s="18" t="s">
        <v>66</v>
      </c>
      <c r="C8" s="19"/>
    </row>
    <row r="9" spans="1:3" x14ac:dyDescent="0.3">
      <c r="A9" s="21">
        <f t="shared" si="0"/>
        <v>7</v>
      </c>
      <c r="B9" s="18" t="s">
        <v>67</v>
      </c>
      <c r="C9" s="19"/>
    </row>
    <row r="10" spans="1:3" x14ac:dyDescent="0.3">
      <c r="A10" s="21">
        <v>8</v>
      </c>
      <c r="B10" s="24" t="s">
        <v>68</v>
      </c>
      <c r="C10" s="19"/>
    </row>
    <row r="11" spans="1:3" ht="28.8" x14ac:dyDescent="0.3">
      <c r="A11" s="21">
        <v>9</v>
      </c>
      <c r="B11" s="18" t="s">
        <v>69</v>
      </c>
      <c r="C11" s="19"/>
    </row>
    <row r="12" spans="1:3" ht="28.8" x14ac:dyDescent="0.3">
      <c r="A12" s="21">
        <v>10</v>
      </c>
      <c r="B12" s="18" t="s">
        <v>70</v>
      </c>
      <c r="C12" s="19"/>
    </row>
    <row r="13" spans="1:3" ht="28.8" x14ac:dyDescent="0.3">
      <c r="A13" s="21">
        <v>11</v>
      </c>
      <c r="B13" s="18" t="s">
        <v>71</v>
      </c>
      <c r="C13" s="19"/>
    </row>
    <row r="14" spans="1:3" x14ac:dyDescent="0.3">
      <c r="A14" s="21">
        <v>12</v>
      </c>
      <c r="B14" s="18" t="s">
        <v>72</v>
      </c>
      <c r="C14" s="19"/>
    </row>
    <row r="15" spans="1:3" x14ac:dyDescent="0.3">
      <c r="A15" s="22"/>
      <c r="B15" s="23" t="s">
        <v>73</v>
      </c>
      <c r="C15" s="20" t="s">
        <v>34</v>
      </c>
    </row>
    <row r="16" spans="1:3" x14ac:dyDescent="0.3">
      <c r="A16" s="21">
        <v>1</v>
      </c>
      <c r="B16" s="15" t="s">
        <v>74</v>
      </c>
      <c r="C16" s="19"/>
    </row>
    <row r="17" spans="1:3" ht="28.8" x14ac:dyDescent="0.3">
      <c r="A17" s="21">
        <f>A16+1</f>
        <v>2</v>
      </c>
      <c r="B17" s="17" t="s">
        <v>75</v>
      </c>
      <c r="C17" s="19"/>
    </row>
    <row r="18" spans="1:3" x14ac:dyDescent="0.3">
      <c r="A18" s="21">
        <f t="shared" ref="A18:A20" si="1">A17+1</f>
        <v>3</v>
      </c>
      <c r="B18" s="18" t="s">
        <v>76</v>
      </c>
      <c r="C18" s="19"/>
    </row>
    <row r="19" spans="1:3" x14ac:dyDescent="0.3">
      <c r="A19" s="21">
        <f t="shared" si="1"/>
        <v>4</v>
      </c>
      <c r="B19" s="18" t="s">
        <v>77</v>
      </c>
      <c r="C19" s="19"/>
    </row>
    <row r="20" spans="1:3" x14ac:dyDescent="0.3">
      <c r="A20" s="21">
        <f t="shared" si="1"/>
        <v>5</v>
      </c>
      <c r="B20" s="18" t="s">
        <v>78</v>
      </c>
      <c r="C20" s="19"/>
    </row>
    <row r="21" spans="1:3" x14ac:dyDescent="0.3">
      <c r="A21" s="21">
        <v>6</v>
      </c>
      <c r="B21" s="18" t="s">
        <v>79</v>
      </c>
      <c r="C21" s="19"/>
    </row>
    <row r="22" spans="1:3" x14ac:dyDescent="0.3">
      <c r="A22" s="21">
        <v>7</v>
      </c>
      <c r="B22" s="18" t="s">
        <v>80</v>
      </c>
      <c r="C22" s="19"/>
    </row>
    <row r="23" spans="1:3" x14ac:dyDescent="0.3">
      <c r="A23" s="22"/>
      <c r="B23" s="23" t="s">
        <v>81</v>
      </c>
      <c r="C23" s="20" t="s">
        <v>34</v>
      </c>
    </row>
    <row r="24" spans="1:3" x14ac:dyDescent="0.3">
      <c r="A24" s="21">
        <v>1</v>
      </c>
      <c r="B24" s="18" t="s">
        <v>82</v>
      </c>
      <c r="C24" s="19"/>
    </row>
    <row r="25" spans="1:3" x14ac:dyDescent="0.3">
      <c r="A25" s="21">
        <f>1+A24</f>
        <v>2</v>
      </c>
      <c r="B25" s="11" t="s">
        <v>83</v>
      </c>
      <c r="C25" s="19"/>
    </row>
    <row r="26" spans="1:3" x14ac:dyDescent="0.3">
      <c r="A26" s="21">
        <f t="shared" ref="A26:A27" si="2">1+A25</f>
        <v>3</v>
      </c>
      <c r="B26" s="18" t="s">
        <v>84</v>
      </c>
      <c r="C26" s="19"/>
    </row>
    <row r="27" spans="1:3" x14ac:dyDescent="0.3">
      <c r="A27" s="21">
        <f t="shared" si="2"/>
        <v>4</v>
      </c>
      <c r="B27" s="11" t="s">
        <v>80</v>
      </c>
      <c r="C27" s="19"/>
    </row>
    <row r="28" spans="1:3" x14ac:dyDescent="0.3">
      <c r="A28" s="22"/>
      <c r="B28" s="23" t="s">
        <v>85</v>
      </c>
      <c r="C28" s="20" t="s">
        <v>34</v>
      </c>
    </row>
    <row r="29" spans="1:3" x14ac:dyDescent="0.3">
      <c r="A29" s="21">
        <v>1</v>
      </c>
      <c r="B29" s="18" t="s">
        <v>86</v>
      </c>
      <c r="C29" s="19"/>
    </row>
    <row r="30" spans="1:3" ht="28.8" x14ac:dyDescent="0.3">
      <c r="A30" s="21">
        <f>A29+1</f>
        <v>2</v>
      </c>
      <c r="B30" s="18" t="s">
        <v>35</v>
      </c>
      <c r="C30" s="19"/>
    </row>
    <row r="31" spans="1:3" x14ac:dyDescent="0.3">
      <c r="A31" s="21">
        <f>A30+1</f>
        <v>3</v>
      </c>
      <c r="B31" s="18" t="s">
        <v>3</v>
      </c>
      <c r="C31" s="19"/>
    </row>
  </sheetData>
  <mergeCells count="1">
    <mergeCell ref="A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6765511-16e7-412d-a70d-b6ba502a1c3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4599C764F9F9A40A1A98BB28DAC4629" ma:contentTypeVersion="14" ma:contentTypeDescription="Create a new document." ma:contentTypeScope="" ma:versionID="46a6a3e80bbc7e417b821f1832008b83">
  <xsd:schema xmlns:xsd="http://www.w3.org/2001/XMLSchema" xmlns:xs="http://www.w3.org/2001/XMLSchema" xmlns:p="http://schemas.microsoft.com/office/2006/metadata/properties" xmlns:ns2="c6765511-16e7-412d-a70d-b6ba502a1c3c" xmlns:ns3="c9dfdbd7-729e-4593-98d1-bf661c82a95d" targetNamespace="http://schemas.microsoft.com/office/2006/metadata/properties" ma:root="true" ma:fieldsID="4582a95f01df2cd208c25441f5dd5d10" ns2:_="" ns3:_="">
    <xsd:import namespace="c6765511-16e7-412d-a70d-b6ba502a1c3c"/>
    <xsd:import namespace="c9dfdbd7-729e-4593-98d1-bf661c82a9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_Flow_SignoffStatu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765511-16e7-412d-a70d-b6ba502a1c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_Flow_SignoffStatus" ma:index="19" nillable="true" ma:displayName="Sign-off status" ma:internalName="Sign_x002d_off_x0020_status">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dfdbd7-729e-4593-98d1-bf661c82a95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0DEBE3-C56A-420F-94A7-C9C8D9A7A518}">
  <ds:schemaRefs>
    <ds:schemaRef ds:uri="9266cecf-b3cd-4ec0-a947-57f05cc526cb"/>
    <ds:schemaRef ds:uri="http://purl.org/dc/terms/"/>
    <ds:schemaRef ds:uri="http://schemas.openxmlformats.org/package/2006/metadata/core-properties"/>
    <ds:schemaRef ds:uri="http://schemas.microsoft.com/office/2006/documentManagement/types"/>
    <ds:schemaRef ds:uri="c53ea7d1-6a86-4005-81b4-73388a1f7ea6"/>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AE22F32-9A93-4E42-A40C-617620B9266E}"/>
</file>

<file path=customXml/itemProps3.xml><?xml version="1.0" encoding="utf-8"?>
<ds:datastoreItem xmlns:ds="http://schemas.openxmlformats.org/officeDocument/2006/customXml" ds:itemID="{9836AFD7-2460-48E2-ACF4-546237C295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Clinic Contact List</vt:lpstr>
      <vt:lpstr>Questions &amp; Answers - Clinic</vt:lpstr>
      <vt:lpstr>Clinical Hours Schedule</vt:lpstr>
      <vt:lpstr>Clinic Readiness Checklist</vt:lpstr>
      <vt:lpstr>Non-Clinic (LTHCH,RH) Checklist</vt:lpstr>
      <vt:lpstr>'Clinic Readiness Checklist'!Print_Area</vt:lpstr>
      <vt:lpstr>StartDate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Cheung, Carmen (MOHLTC)</dc:creator>
  <cp:lastModifiedBy>Cheung, Carmen (MOH)</cp:lastModifiedBy>
  <cp:lastPrinted>2020-12-17T00:07:29Z</cp:lastPrinted>
  <dcterms:created xsi:type="dcterms:W3CDTF">2020-12-15T14:39:38Z</dcterms:created>
  <dcterms:modified xsi:type="dcterms:W3CDTF">2021-01-07T16:07:11Z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Carmen.Cheung@ontario.ca</vt:lpwstr>
  </property>
  <property fmtid="{D5CDD505-2E9C-101B-9397-08002B2CF9AE}" pid="5" name="MSIP_Label_034a106e-6316-442c-ad35-738afd673d2b_SetDate">
    <vt:lpwstr>2020-12-15T15:00:45.9156299Z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f8c29095-346b-4bd6-a1bd-44d20f456150</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y fmtid="{D5CDD505-2E9C-101B-9397-08002B2CF9AE}" pid="11" name="ContentTypeId">
    <vt:lpwstr>0x01010084599C764F9F9A40A1A98BB28DAC4629</vt:lpwstr>
  </property>
</Properties>
</file>